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D.1.2. -  SO 301 - OPRAVA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'D.1.2. -  SO 301 - OPRAVA...'!$C$85:$K$658</definedName>
    <definedName name="_xlnm.Print_Area" localSheetId="1">'D.1.2. -  SO 301 - OPRAVA...'!$C$4:$J$39,'D.1.2. -  SO 301 - OPRAVA...'!$C$45:$J$67,'D.1.2. -  SO 301 - OPRAVA...'!$C$73:$K$658</definedName>
    <definedName name="_xlnm.Print_Titles" localSheetId="1">'D.1.2. -  SO 301 - OPRAVA...'!$85:$85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655"/>
  <c r="BH655"/>
  <c r="BG655"/>
  <c r="BF655"/>
  <c r="T655"/>
  <c r="T654"/>
  <c r="R655"/>
  <c r="R654"/>
  <c r="P655"/>
  <c r="P654"/>
  <c r="BK655"/>
  <c r="BK654"/>
  <c r="J654"/>
  <c r="J655"/>
  <c r="BE655"/>
  <c r="J66"/>
  <c r="BI650"/>
  <c r="BH650"/>
  <c r="BG650"/>
  <c r="BF650"/>
  <c r="T650"/>
  <c r="R650"/>
  <c r="P650"/>
  <c r="BK650"/>
  <c r="J650"/>
  <c r="BE650"/>
  <c r="BI646"/>
  <c r="BH646"/>
  <c r="BG646"/>
  <c r="BF646"/>
  <c r="T646"/>
  <c r="R646"/>
  <c r="P646"/>
  <c r="BK646"/>
  <c r="J646"/>
  <c r="BE646"/>
  <c r="BI642"/>
  <c r="BH642"/>
  <c r="BG642"/>
  <c r="BF642"/>
  <c r="T642"/>
  <c r="R642"/>
  <c r="P642"/>
  <c r="BK642"/>
  <c r="J642"/>
  <c r="BE642"/>
  <c r="BI638"/>
  <c r="BH638"/>
  <c r="BG638"/>
  <c r="BF638"/>
  <c r="T638"/>
  <c r="T637"/>
  <c r="R638"/>
  <c r="R637"/>
  <c r="P638"/>
  <c r="P637"/>
  <c r="BK638"/>
  <c r="BK637"/>
  <c r="J637"/>
  <c r="J638"/>
  <c r="BE638"/>
  <c r="J65"/>
  <c r="BI633"/>
  <c r="BH633"/>
  <c r="BG633"/>
  <c r="BF633"/>
  <c r="T633"/>
  <c r="R633"/>
  <c r="P633"/>
  <c r="BK633"/>
  <c r="J633"/>
  <c r="BE633"/>
  <c r="BI629"/>
  <c r="BH629"/>
  <c r="BG629"/>
  <c r="BF629"/>
  <c r="T629"/>
  <c r="R629"/>
  <c r="P629"/>
  <c r="BK629"/>
  <c r="J629"/>
  <c r="BE629"/>
  <c r="BI625"/>
  <c r="BH625"/>
  <c r="BG625"/>
  <c r="BF625"/>
  <c r="T625"/>
  <c r="R625"/>
  <c r="P625"/>
  <c r="BK625"/>
  <c r="J625"/>
  <c r="BE625"/>
  <c r="BI621"/>
  <c r="BH621"/>
  <c r="BG621"/>
  <c r="BF621"/>
  <c r="T621"/>
  <c r="R621"/>
  <c r="P621"/>
  <c r="BK621"/>
  <c r="J621"/>
  <c r="BE621"/>
  <c r="BI617"/>
  <c r="BH617"/>
  <c r="BG617"/>
  <c r="BF617"/>
  <c r="T617"/>
  <c r="R617"/>
  <c r="P617"/>
  <c r="BK617"/>
  <c r="J617"/>
  <c r="BE617"/>
  <c r="BI613"/>
  <c r="BH613"/>
  <c r="BG613"/>
  <c r="BF613"/>
  <c r="T613"/>
  <c r="R613"/>
  <c r="P613"/>
  <c r="BK613"/>
  <c r="J613"/>
  <c r="BE613"/>
  <c r="BI609"/>
  <c r="BH609"/>
  <c r="BG609"/>
  <c r="BF609"/>
  <c r="T609"/>
  <c r="R609"/>
  <c r="P609"/>
  <c r="BK609"/>
  <c r="J609"/>
  <c r="BE609"/>
  <c r="BI605"/>
  <c r="BH605"/>
  <c r="BG605"/>
  <c r="BF605"/>
  <c r="T605"/>
  <c r="R605"/>
  <c r="P605"/>
  <c r="BK605"/>
  <c r="J605"/>
  <c r="BE605"/>
  <c r="BI601"/>
  <c r="BH601"/>
  <c r="BG601"/>
  <c r="BF601"/>
  <c r="T601"/>
  <c r="R601"/>
  <c r="P601"/>
  <c r="BK601"/>
  <c r="J601"/>
  <c r="BE601"/>
  <c r="BI597"/>
  <c r="BH597"/>
  <c r="BG597"/>
  <c r="BF597"/>
  <c r="T597"/>
  <c r="R597"/>
  <c r="P597"/>
  <c r="BK597"/>
  <c r="J597"/>
  <c r="BE597"/>
  <c r="BI593"/>
  <c r="BH593"/>
  <c r="BG593"/>
  <c r="BF593"/>
  <c r="T593"/>
  <c r="R593"/>
  <c r="P593"/>
  <c r="BK593"/>
  <c r="J593"/>
  <c r="BE593"/>
  <c r="BI589"/>
  <c r="BH589"/>
  <c r="BG589"/>
  <c r="BF589"/>
  <c r="T589"/>
  <c r="R589"/>
  <c r="P589"/>
  <c r="BK589"/>
  <c r="J589"/>
  <c r="BE589"/>
  <c r="BI585"/>
  <c r="BH585"/>
  <c r="BG585"/>
  <c r="BF585"/>
  <c r="T585"/>
  <c r="R585"/>
  <c r="P585"/>
  <c r="BK585"/>
  <c r="J585"/>
  <c r="BE585"/>
  <c r="BI581"/>
  <c r="BH581"/>
  <c r="BG581"/>
  <c r="BF581"/>
  <c r="T581"/>
  <c r="R581"/>
  <c r="P581"/>
  <c r="BK581"/>
  <c r="J581"/>
  <c r="BE581"/>
  <c r="BI577"/>
  <c r="BH577"/>
  <c r="BG577"/>
  <c r="BF577"/>
  <c r="T577"/>
  <c r="R577"/>
  <c r="P577"/>
  <c r="BK577"/>
  <c r="J577"/>
  <c r="BE577"/>
  <c r="BI573"/>
  <c r="BH573"/>
  <c r="BG573"/>
  <c r="BF573"/>
  <c r="T573"/>
  <c r="R573"/>
  <c r="P573"/>
  <c r="BK573"/>
  <c r="J573"/>
  <c r="BE573"/>
  <c r="BI569"/>
  <c r="BH569"/>
  <c r="BG569"/>
  <c r="BF569"/>
  <c r="T569"/>
  <c r="R569"/>
  <c r="P569"/>
  <c r="BK569"/>
  <c r="J569"/>
  <c r="BE569"/>
  <c r="BI565"/>
  <c r="BH565"/>
  <c r="BG565"/>
  <c r="BF565"/>
  <c r="T565"/>
  <c r="R565"/>
  <c r="P565"/>
  <c r="BK565"/>
  <c r="J565"/>
  <c r="BE565"/>
  <c r="BI561"/>
  <c r="BH561"/>
  <c r="BG561"/>
  <c r="BF561"/>
  <c r="T561"/>
  <c r="R561"/>
  <c r="P561"/>
  <c r="BK561"/>
  <c r="J561"/>
  <c r="BE561"/>
  <c r="BI557"/>
  <c r="BH557"/>
  <c r="BG557"/>
  <c r="BF557"/>
  <c r="T557"/>
  <c r="R557"/>
  <c r="P557"/>
  <c r="BK557"/>
  <c r="J557"/>
  <c r="BE557"/>
  <c r="BI553"/>
  <c r="BH553"/>
  <c r="BG553"/>
  <c r="BF553"/>
  <c r="T553"/>
  <c r="R553"/>
  <c r="P553"/>
  <c r="BK553"/>
  <c r="J553"/>
  <c r="BE553"/>
  <c r="BI549"/>
  <c r="BH549"/>
  <c r="BG549"/>
  <c r="BF549"/>
  <c r="T549"/>
  <c r="R549"/>
  <c r="P549"/>
  <c r="BK549"/>
  <c r="J549"/>
  <c r="BE549"/>
  <c r="BI545"/>
  <c r="BH545"/>
  <c r="BG545"/>
  <c r="BF545"/>
  <c r="T545"/>
  <c r="R545"/>
  <c r="P545"/>
  <c r="BK545"/>
  <c r="J545"/>
  <c r="BE545"/>
  <c r="BI541"/>
  <c r="BH541"/>
  <c r="BG541"/>
  <c r="BF541"/>
  <c r="T541"/>
  <c r="R541"/>
  <c r="P541"/>
  <c r="BK541"/>
  <c r="J541"/>
  <c r="BE541"/>
  <c r="BI537"/>
  <c r="BH537"/>
  <c r="BG537"/>
  <c r="BF537"/>
  <c r="T537"/>
  <c r="R537"/>
  <c r="P537"/>
  <c r="BK537"/>
  <c r="J537"/>
  <c r="BE537"/>
  <c r="BI533"/>
  <c r="BH533"/>
  <c r="BG533"/>
  <c r="BF533"/>
  <c r="T533"/>
  <c r="R533"/>
  <c r="P533"/>
  <c r="BK533"/>
  <c r="J533"/>
  <c r="BE533"/>
  <c r="BI529"/>
  <c r="BH529"/>
  <c r="BG529"/>
  <c r="BF529"/>
  <c r="T529"/>
  <c r="R529"/>
  <c r="P529"/>
  <c r="BK529"/>
  <c r="J529"/>
  <c r="BE529"/>
  <c r="BI525"/>
  <c r="BH525"/>
  <c r="BG525"/>
  <c r="BF525"/>
  <c r="T525"/>
  <c r="R525"/>
  <c r="P525"/>
  <c r="BK525"/>
  <c r="J525"/>
  <c r="BE525"/>
  <c r="BI521"/>
  <c r="BH521"/>
  <c r="BG521"/>
  <c r="BF521"/>
  <c r="T521"/>
  <c r="R521"/>
  <c r="P521"/>
  <c r="BK521"/>
  <c r="J521"/>
  <c r="BE521"/>
  <c r="BI517"/>
  <c r="BH517"/>
  <c r="BG517"/>
  <c r="BF517"/>
  <c r="T517"/>
  <c r="R517"/>
  <c r="P517"/>
  <c r="BK517"/>
  <c r="J517"/>
  <c r="BE517"/>
  <c r="BI513"/>
  <c r="BH513"/>
  <c r="BG513"/>
  <c r="BF513"/>
  <c r="T513"/>
  <c r="R513"/>
  <c r="P513"/>
  <c r="BK513"/>
  <c r="J513"/>
  <c r="BE513"/>
  <c r="BI509"/>
  <c r="BH509"/>
  <c r="BG509"/>
  <c r="BF509"/>
  <c r="T509"/>
  <c r="R509"/>
  <c r="P509"/>
  <c r="BK509"/>
  <c r="J509"/>
  <c r="BE509"/>
  <c r="BI505"/>
  <c r="BH505"/>
  <c r="BG505"/>
  <c r="BF505"/>
  <c r="T505"/>
  <c r="R505"/>
  <c r="P505"/>
  <c r="BK505"/>
  <c r="J505"/>
  <c r="BE505"/>
  <c r="BI501"/>
  <c r="BH501"/>
  <c r="BG501"/>
  <c r="BF501"/>
  <c r="T501"/>
  <c r="R501"/>
  <c r="P501"/>
  <c r="BK501"/>
  <c r="J501"/>
  <c r="BE501"/>
  <c r="BI497"/>
  <c r="BH497"/>
  <c r="BG497"/>
  <c r="BF497"/>
  <c r="T497"/>
  <c r="R497"/>
  <c r="P497"/>
  <c r="BK497"/>
  <c r="J497"/>
  <c r="BE497"/>
  <c r="BI493"/>
  <c r="BH493"/>
  <c r="BG493"/>
  <c r="BF493"/>
  <c r="T493"/>
  <c r="R493"/>
  <c r="P493"/>
  <c r="BK493"/>
  <c r="J493"/>
  <c r="BE493"/>
  <c r="BI489"/>
  <c r="BH489"/>
  <c r="BG489"/>
  <c r="BF489"/>
  <c r="T489"/>
  <c r="R489"/>
  <c r="P489"/>
  <c r="BK489"/>
  <c r="J489"/>
  <c r="BE489"/>
  <c r="BI485"/>
  <c r="BH485"/>
  <c r="BG485"/>
  <c r="BF485"/>
  <c r="T485"/>
  <c r="R485"/>
  <c r="P485"/>
  <c r="BK485"/>
  <c r="J485"/>
  <c r="BE485"/>
  <c r="BI481"/>
  <c r="BH481"/>
  <c r="BG481"/>
  <c r="BF481"/>
  <c r="T481"/>
  <c r="R481"/>
  <c r="P481"/>
  <c r="BK481"/>
  <c r="J481"/>
  <c r="BE481"/>
  <c r="BI476"/>
  <c r="BH476"/>
  <c r="BG476"/>
  <c r="BF476"/>
  <c r="T476"/>
  <c r="R476"/>
  <c r="P476"/>
  <c r="BK476"/>
  <c r="J476"/>
  <c r="BE476"/>
  <c r="BI472"/>
  <c r="BH472"/>
  <c r="BG472"/>
  <c r="BF472"/>
  <c r="T472"/>
  <c r="R472"/>
  <c r="P472"/>
  <c r="BK472"/>
  <c r="J472"/>
  <c r="BE472"/>
  <c r="BI468"/>
  <c r="BH468"/>
  <c r="BG468"/>
  <c r="BF468"/>
  <c r="T468"/>
  <c r="R468"/>
  <c r="P468"/>
  <c r="BK468"/>
  <c r="J468"/>
  <c r="BE468"/>
  <c r="BI464"/>
  <c r="BH464"/>
  <c r="BG464"/>
  <c r="BF464"/>
  <c r="T464"/>
  <c r="R464"/>
  <c r="P464"/>
  <c r="BK464"/>
  <c r="J464"/>
  <c r="BE464"/>
  <c r="BI460"/>
  <c r="BH460"/>
  <c r="BG460"/>
  <c r="BF460"/>
  <c r="T460"/>
  <c r="R460"/>
  <c r="P460"/>
  <c r="BK460"/>
  <c r="J460"/>
  <c r="BE460"/>
  <c r="BI456"/>
  <c r="BH456"/>
  <c r="BG456"/>
  <c r="BF456"/>
  <c r="T456"/>
  <c r="R456"/>
  <c r="P456"/>
  <c r="BK456"/>
  <c r="J456"/>
  <c r="BE456"/>
  <c r="BI452"/>
  <c r="BH452"/>
  <c r="BG452"/>
  <c r="BF452"/>
  <c r="T452"/>
  <c r="R452"/>
  <c r="P452"/>
  <c r="BK452"/>
  <c r="J452"/>
  <c r="BE452"/>
  <c r="BI448"/>
  <c r="BH448"/>
  <c r="BG448"/>
  <c r="BF448"/>
  <c r="T448"/>
  <c r="R448"/>
  <c r="P448"/>
  <c r="BK448"/>
  <c r="J448"/>
  <c r="BE448"/>
  <c r="BI444"/>
  <c r="BH444"/>
  <c r="BG444"/>
  <c r="BF444"/>
  <c r="T444"/>
  <c r="R444"/>
  <c r="P444"/>
  <c r="BK444"/>
  <c r="J444"/>
  <c r="BE444"/>
  <c r="BI440"/>
  <c r="BH440"/>
  <c r="BG440"/>
  <c r="BF440"/>
  <c r="T440"/>
  <c r="R440"/>
  <c r="P440"/>
  <c r="BK440"/>
  <c r="J440"/>
  <c r="BE440"/>
  <c r="BI436"/>
  <c r="BH436"/>
  <c r="BG436"/>
  <c r="BF436"/>
  <c r="T436"/>
  <c r="R436"/>
  <c r="P436"/>
  <c r="BK436"/>
  <c r="J436"/>
  <c r="BE436"/>
  <c r="BI432"/>
  <c r="BH432"/>
  <c r="BG432"/>
  <c r="BF432"/>
  <c r="T432"/>
  <c r="R432"/>
  <c r="P432"/>
  <c r="BK432"/>
  <c r="J432"/>
  <c r="BE432"/>
  <c r="BI428"/>
  <c r="BH428"/>
  <c r="BG428"/>
  <c r="BF428"/>
  <c r="T428"/>
  <c r="R428"/>
  <c r="P428"/>
  <c r="BK428"/>
  <c r="J428"/>
  <c r="BE428"/>
  <c r="BI424"/>
  <c r="BH424"/>
  <c r="BG424"/>
  <c r="BF424"/>
  <c r="T424"/>
  <c r="R424"/>
  <c r="P424"/>
  <c r="BK424"/>
  <c r="J424"/>
  <c r="BE424"/>
  <c r="BI420"/>
  <c r="BH420"/>
  <c r="BG420"/>
  <c r="BF420"/>
  <c r="T420"/>
  <c r="R420"/>
  <c r="P420"/>
  <c r="BK420"/>
  <c r="J420"/>
  <c r="BE420"/>
  <c r="BI416"/>
  <c r="BH416"/>
  <c r="BG416"/>
  <c r="BF416"/>
  <c r="T416"/>
  <c r="R416"/>
  <c r="P416"/>
  <c r="BK416"/>
  <c r="J416"/>
  <c r="BE416"/>
  <c r="BI412"/>
  <c r="BH412"/>
  <c r="BG412"/>
  <c r="BF412"/>
  <c r="T412"/>
  <c r="R412"/>
  <c r="P412"/>
  <c r="BK412"/>
  <c r="J412"/>
  <c r="BE412"/>
  <c r="BI408"/>
  <c r="BH408"/>
  <c r="BG408"/>
  <c r="BF408"/>
  <c r="T408"/>
  <c r="R408"/>
  <c r="P408"/>
  <c r="BK408"/>
  <c r="J408"/>
  <c r="BE408"/>
  <c r="BI404"/>
  <c r="BH404"/>
  <c r="BG404"/>
  <c r="BF404"/>
  <c r="T404"/>
  <c r="R404"/>
  <c r="P404"/>
  <c r="BK404"/>
  <c r="J404"/>
  <c r="BE404"/>
  <c r="BI400"/>
  <c r="BH400"/>
  <c r="BG400"/>
  <c r="BF400"/>
  <c r="T400"/>
  <c r="R400"/>
  <c r="P400"/>
  <c r="BK400"/>
  <c r="J400"/>
  <c r="BE400"/>
  <c r="BI396"/>
  <c r="BH396"/>
  <c r="BG396"/>
  <c r="BF396"/>
  <c r="T396"/>
  <c r="R396"/>
  <c r="P396"/>
  <c r="BK396"/>
  <c r="J396"/>
  <c r="BE396"/>
  <c r="BI392"/>
  <c r="BH392"/>
  <c r="BG392"/>
  <c r="BF392"/>
  <c r="T392"/>
  <c r="R392"/>
  <c r="P392"/>
  <c r="BK392"/>
  <c r="J392"/>
  <c r="BE392"/>
  <c r="BI388"/>
  <c r="BH388"/>
  <c r="BG388"/>
  <c r="BF388"/>
  <c r="T388"/>
  <c r="R388"/>
  <c r="P388"/>
  <c r="BK388"/>
  <c r="J388"/>
  <c r="BE388"/>
  <c r="BI384"/>
  <c r="BH384"/>
  <c r="BG384"/>
  <c r="BF384"/>
  <c r="T384"/>
  <c r="R384"/>
  <c r="P384"/>
  <c r="BK384"/>
  <c r="J384"/>
  <c r="BE384"/>
  <c r="BI380"/>
  <c r="BH380"/>
  <c r="BG380"/>
  <c r="BF380"/>
  <c r="T380"/>
  <c r="R380"/>
  <c r="P380"/>
  <c r="BK380"/>
  <c r="J380"/>
  <c r="BE380"/>
  <c r="BI376"/>
  <c r="BH376"/>
  <c r="BG376"/>
  <c r="BF376"/>
  <c r="T376"/>
  <c r="R376"/>
  <c r="P376"/>
  <c r="BK376"/>
  <c r="J376"/>
  <c r="BE376"/>
  <c r="BI372"/>
  <c r="BH372"/>
  <c r="BG372"/>
  <c r="BF372"/>
  <c r="T372"/>
  <c r="R372"/>
  <c r="P372"/>
  <c r="BK372"/>
  <c r="J372"/>
  <c r="BE372"/>
  <c r="BI368"/>
  <c r="BH368"/>
  <c r="BG368"/>
  <c r="BF368"/>
  <c r="T368"/>
  <c r="R368"/>
  <c r="P368"/>
  <c r="BK368"/>
  <c r="J368"/>
  <c r="BE368"/>
  <c r="BI364"/>
  <c r="BH364"/>
  <c r="BG364"/>
  <c r="BF364"/>
  <c r="T364"/>
  <c r="R364"/>
  <c r="P364"/>
  <c r="BK364"/>
  <c r="J364"/>
  <c r="BE364"/>
  <c r="BI360"/>
  <c r="BH360"/>
  <c r="BG360"/>
  <c r="BF360"/>
  <c r="T360"/>
  <c r="R360"/>
  <c r="P360"/>
  <c r="BK360"/>
  <c r="J360"/>
  <c r="BE360"/>
  <c r="BI356"/>
  <c r="BH356"/>
  <c r="BG356"/>
  <c r="BF356"/>
  <c r="T356"/>
  <c r="R356"/>
  <c r="P356"/>
  <c r="BK356"/>
  <c r="J356"/>
  <c r="BE356"/>
  <c r="BI352"/>
  <c r="BH352"/>
  <c r="BG352"/>
  <c r="BF352"/>
  <c r="T352"/>
  <c r="R352"/>
  <c r="P352"/>
  <c r="BK352"/>
  <c r="J352"/>
  <c r="BE352"/>
  <c r="BI348"/>
  <c r="BH348"/>
  <c r="BG348"/>
  <c r="BF348"/>
  <c r="T348"/>
  <c r="R348"/>
  <c r="P348"/>
  <c r="BK348"/>
  <c r="J348"/>
  <c r="BE348"/>
  <c r="BI344"/>
  <c r="BH344"/>
  <c r="BG344"/>
  <c r="BF344"/>
  <c r="T344"/>
  <c r="R344"/>
  <c r="P344"/>
  <c r="BK344"/>
  <c r="J344"/>
  <c r="BE344"/>
  <c r="BI340"/>
  <c r="BH340"/>
  <c r="BG340"/>
  <c r="BF340"/>
  <c r="T340"/>
  <c r="R340"/>
  <c r="P340"/>
  <c r="BK340"/>
  <c r="J340"/>
  <c r="BE340"/>
  <c r="BI336"/>
  <c r="BH336"/>
  <c r="BG336"/>
  <c r="BF336"/>
  <c r="T336"/>
  <c r="R336"/>
  <c r="P336"/>
  <c r="BK336"/>
  <c r="J336"/>
  <c r="BE336"/>
  <c r="BI332"/>
  <c r="BH332"/>
  <c r="BG332"/>
  <c r="BF332"/>
  <c r="T332"/>
  <c r="R332"/>
  <c r="P332"/>
  <c r="BK332"/>
  <c r="J332"/>
  <c r="BE332"/>
  <c r="BI328"/>
  <c r="BH328"/>
  <c r="BG328"/>
  <c r="BF328"/>
  <c r="T328"/>
  <c r="R328"/>
  <c r="P328"/>
  <c r="BK328"/>
  <c r="J328"/>
  <c r="BE328"/>
  <c r="BI324"/>
  <c r="BH324"/>
  <c r="BG324"/>
  <c r="BF324"/>
  <c r="T324"/>
  <c r="R324"/>
  <c r="P324"/>
  <c r="BK324"/>
  <c r="J324"/>
  <c r="BE324"/>
  <c r="BI320"/>
  <c r="BH320"/>
  <c r="BG320"/>
  <c r="BF320"/>
  <c r="T320"/>
  <c r="R320"/>
  <c r="P320"/>
  <c r="BK320"/>
  <c r="J320"/>
  <c r="BE320"/>
  <c r="BI316"/>
  <c r="BH316"/>
  <c r="BG316"/>
  <c r="BF316"/>
  <c r="T316"/>
  <c r="R316"/>
  <c r="P316"/>
  <c r="BK316"/>
  <c r="J316"/>
  <c r="BE316"/>
  <c r="BI312"/>
  <c r="BH312"/>
  <c r="BG312"/>
  <c r="BF312"/>
  <c r="T312"/>
  <c r="R312"/>
  <c r="P312"/>
  <c r="BK312"/>
  <c r="J312"/>
  <c r="BE312"/>
  <c r="BI308"/>
  <c r="BH308"/>
  <c r="BG308"/>
  <c r="BF308"/>
  <c r="T308"/>
  <c r="R308"/>
  <c r="P308"/>
  <c r="BK308"/>
  <c r="J308"/>
  <c r="BE308"/>
  <c r="BI304"/>
  <c r="BH304"/>
  <c r="BG304"/>
  <c r="BF304"/>
  <c r="T304"/>
  <c r="R304"/>
  <c r="P304"/>
  <c r="BK304"/>
  <c r="J304"/>
  <c r="BE304"/>
  <c r="BI300"/>
  <c r="BH300"/>
  <c r="BG300"/>
  <c r="BF300"/>
  <c r="T300"/>
  <c r="R300"/>
  <c r="P300"/>
  <c r="BK300"/>
  <c r="J300"/>
  <c r="BE300"/>
  <c r="BI296"/>
  <c r="BH296"/>
  <c r="BG296"/>
  <c r="BF296"/>
  <c r="T296"/>
  <c r="R296"/>
  <c r="P296"/>
  <c r="BK296"/>
  <c r="J296"/>
  <c r="BE296"/>
  <c r="BI292"/>
  <c r="BH292"/>
  <c r="BG292"/>
  <c r="BF292"/>
  <c r="T292"/>
  <c r="R292"/>
  <c r="P292"/>
  <c r="BK292"/>
  <c r="J292"/>
  <c r="BE292"/>
  <c r="BI288"/>
  <c r="BH288"/>
  <c r="BG288"/>
  <c r="BF288"/>
  <c r="T288"/>
  <c r="R288"/>
  <c r="P288"/>
  <c r="BK288"/>
  <c r="J288"/>
  <c r="BE288"/>
  <c r="BI284"/>
  <c r="BH284"/>
  <c r="BG284"/>
  <c r="BF284"/>
  <c r="T284"/>
  <c r="R284"/>
  <c r="P284"/>
  <c r="BK284"/>
  <c r="J284"/>
  <c r="BE284"/>
  <c r="BI280"/>
  <c r="BH280"/>
  <c r="BG280"/>
  <c r="BF280"/>
  <c r="T280"/>
  <c r="R280"/>
  <c r="P280"/>
  <c r="BK280"/>
  <c r="J280"/>
  <c r="BE280"/>
  <c r="BI276"/>
  <c r="BH276"/>
  <c r="BG276"/>
  <c r="BF276"/>
  <c r="T276"/>
  <c r="R276"/>
  <c r="P276"/>
  <c r="BK276"/>
  <c r="J276"/>
  <c r="BE276"/>
  <c r="BI272"/>
  <c r="BH272"/>
  <c r="BG272"/>
  <c r="BF272"/>
  <c r="T272"/>
  <c r="R272"/>
  <c r="P272"/>
  <c r="BK272"/>
  <c r="J272"/>
  <c r="BE272"/>
  <c r="BI268"/>
  <c r="BH268"/>
  <c r="BG268"/>
  <c r="BF268"/>
  <c r="T268"/>
  <c r="R268"/>
  <c r="P268"/>
  <c r="BK268"/>
  <c r="J268"/>
  <c r="BE268"/>
  <c r="BI264"/>
  <c r="BH264"/>
  <c r="BG264"/>
  <c r="BF264"/>
  <c r="T264"/>
  <c r="R264"/>
  <c r="P264"/>
  <c r="BK264"/>
  <c r="J264"/>
  <c r="BE264"/>
  <c r="BI260"/>
  <c r="BH260"/>
  <c r="BG260"/>
  <c r="BF260"/>
  <c r="T260"/>
  <c r="R260"/>
  <c r="P260"/>
  <c r="BK260"/>
  <c r="J260"/>
  <c r="BE260"/>
  <c r="BI256"/>
  <c r="BH256"/>
  <c r="BG256"/>
  <c r="BF256"/>
  <c r="T256"/>
  <c r="R256"/>
  <c r="P256"/>
  <c r="BK256"/>
  <c r="J256"/>
  <c r="BE256"/>
  <c r="BI252"/>
  <c r="BH252"/>
  <c r="BG252"/>
  <c r="BF252"/>
  <c r="T252"/>
  <c r="R252"/>
  <c r="P252"/>
  <c r="BK252"/>
  <c r="J252"/>
  <c r="BE252"/>
  <c r="BI248"/>
  <c r="BH248"/>
  <c r="BG248"/>
  <c r="BF248"/>
  <c r="T248"/>
  <c r="T247"/>
  <c r="R248"/>
  <c r="R247"/>
  <c r="P248"/>
  <c r="P247"/>
  <c r="BK248"/>
  <c r="BK247"/>
  <c r="J247"/>
  <c r="J248"/>
  <c r="BE248"/>
  <c r="J64"/>
  <c r="BI243"/>
  <c r="BH243"/>
  <c r="BG243"/>
  <c r="BF243"/>
  <c r="T243"/>
  <c r="R243"/>
  <c r="P243"/>
  <c r="BK243"/>
  <c r="J243"/>
  <c r="BE243"/>
  <c r="BI239"/>
  <c r="BH239"/>
  <c r="BG239"/>
  <c r="BF239"/>
  <c r="T239"/>
  <c r="R239"/>
  <c r="P239"/>
  <c r="BK239"/>
  <c r="J239"/>
  <c r="BE239"/>
  <c r="BI233"/>
  <c r="BH233"/>
  <c r="BG233"/>
  <c r="BF233"/>
  <c r="T233"/>
  <c r="T232"/>
  <c r="R233"/>
  <c r="R232"/>
  <c r="P233"/>
  <c r="P232"/>
  <c r="BK233"/>
  <c r="BK232"/>
  <c r="J232"/>
  <c r="J233"/>
  <c r="BE233"/>
  <c r="J63"/>
  <c r="BI228"/>
  <c r="BH228"/>
  <c r="BG228"/>
  <c r="BF228"/>
  <c r="T228"/>
  <c r="R228"/>
  <c r="P228"/>
  <c r="BK228"/>
  <c r="J228"/>
  <c r="BE228"/>
  <c r="BI224"/>
  <c r="BH224"/>
  <c r="BG224"/>
  <c r="BF224"/>
  <c r="T224"/>
  <c r="T223"/>
  <c r="R224"/>
  <c r="R223"/>
  <c r="P224"/>
  <c r="P223"/>
  <c r="BK224"/>
  <c r="BK223"/>
  <c r="J223"/>
  <c r="J224"/>
  <c r="BE224"/>
  <c r="J62"/>
  <c r="BI216"/>
  <c r="BH216"/>
  <c r="BG216"/>
  <c r="BF216"/>
  <c r="T216"/>
  <c r="R216"/>
  <c r="P216"/>
  <c r="BK216"/>
  <c r="J216"/>
  <c r="BE216"/>
  <c r="BI209"/>
  <c r="BH209"/>
  <c r="BG209"/>
  <c r="BF209"/>
  <c r="T209"/>
  <c r="R209"/>
  <c r="P209"/>
  <c r="BK209"/>
  <c r="J209"/>
  <c r="BE209"/>
  <c r="BI202"/>
  <c r="BH202"/>
  <c r="BG202"/>
  <c r="BF202"/>
  <c r="T202"/>
  <c r="R202"/>
  <c r="P202"/>
  <c r="BK202"/>
  <c r="J202"/>
  <c r="BE202"/>
  <c r="BI195"/>
  <c r="BH195"/>
  <c r="BG195"/>
  <c r="BF195"/>
  <c r="T195"/>
  <c r="R195"/>
  <c r="P195"/>
  <c r="BK195"/>
  <c r="J195"/>
  <c r="BE195"/>
  <c r="BI188"/>
  <c r="BH188"/>
  <c r="BG188"/>
  <c r="BF188"/>
  <c r="T188"/>
  <c r="R188"/>
  <c r="P188"/>
  <c r="BK188"/>
  <c r="J188"/>
  <c r="BE188"/>
  <c r="BI181"/>
  <c r="BH181"/>
  <c r="BG181"/>
  <c r="BF181"/>
  <c r="T181"/>
  <c r="R181"/>
  <c r="P181"/>
  <c r="BK181"/>
  <c r="J181"/>
  <c r="BE181"/>
  <c r="BI174"/>
  <c r="BH174"/>
  <c r="BG174"/>
  <c r="BF174"/>
  <c r="T174"/>
  <c r="R174"/>
  <c r="P174"/>
  <c r="BK174"/>
  <c r="J174"/>
  <c r="BE174"/>
  <c r="BI167"/>
  <c r="BH167"/>
  <c r="BG167"/>
  <c r="BF167"/>
  <c r="T167"/>
  <c r="R167"/>
  <c r="P167"/>
  <c r="BK167"/>
  <c r="J167"/>
  <c r="BE167"/>
  <c r="BI160"/>
  <c r="BH160"/>
  <c r="BG160"/>
  <c r="BF160"/>
  <c r="T160"/>
  <c r="R160"/>
  <c r="P160"/>
  <c r="BK160"/>
  <c r="J160"/>
  <c r="BE160"/>
  <c r="BI153"/>
  <c r="BH153"/>
  <c r="BG153"/>
  <c r="BF153"/>
  <c r="T153"/>
  <c r="R153"/>
  <c r="P153"/>
  <c r="BK153"/>
  <c r="J153"/>
  <c r="BE153"/>
  <c r="BI146"/>
  <c r="BH146"/>
  <c r="BG146"/>
  <c r="BF146"/>
  <c r="T146"/>
  <c r="R146"/>
  <c r="P146"/>
  <c r="BK146"/>
  <c r="J146"/>
  <c r="BE146"/>
  <c r="BI139"/>
  <c r="BH139"/>
  <c r="BG139"/>
  <c r="BF139"/>
  <c r="T139"/>
  <c r="R139"/>
  <c r="P139"/>
  <c r="BK139"/>
  <c r="J139"/>
  <c r="BE139"/>
  <c r="BI132"/>
  <c r="BH132"/>
  <c r="BG132"/>
  <c r="BF132"/>
  <c r="T132"/>
  <c r="R132"/>
  <c r="P132"/>
  <c r="BK132"/>
  <c r="J132"/>
  <c r="BE132"/>
  <c r="BI125"/>
  <c r="BH125"/>
  <c r="BG125"/>
  <c r="BF125"/>
  <c r="T125"/>
  <c r="R125"/>
  <c r="P125"/>
  <c r="BK125"/>
  <c r="J125"/>
  <c r="BE125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09"/>
  <c r="BH109"/>
  <c r="BG109"/>
  <c r="BF109"/>
  <c r="T109"/>
  <c r="R109"/>
  <c r="P109"/>
  <c r="BK109"/>
  <c r="J109"/>
  <c r="BE109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7"/>
  <c r="BH97"/>
  <c r="BG97"/>
  <c r="BF97"/>
  <c r="T97"/>
  <c r="R97"/>
  <c r="P97"/>
  <c r="BK97"/>
  <c r="J97"/>
  <c r="BE97"/>
  <c r="BI93"/>
  <c r="BH93"/>
  <c r="BG93"/>
  <c r="BF93"/>
  <c r="T93"/>
  <c r="R93"/>
  <c r="P93"/>
  <c r="BK93"/>
  <c r="J93"/>
  <c r="BE93"/>
  <c r="BI89"/>
  <c r="F37"/>
  <c i="1" r="BD55"/>
  <c i="2" r="BH89"/>
  <c r="F36"/>
  <c i="1" r="BC55"/>
  <c i="2" r="BG89"/>
  <c r="F35"/>
  <c i="1" r="BB55"/>
  <c i="2" r="BF89"/>
  <c r="J34"/>
  <c i="1" r="AW55"/>
  <c i="2" r="F34"/>
  <c i="1" r="BA55"/>
  <c i="2" r="T89"/>
  <c r="T88"/>
  <c r="T87"/>
  <c r="T86"/>
  <c r="R89"/>
  <c r="R88"/>
  <c r="R87"/>
  <c r="R86"/>
  <c r="P89"/>
  <c r="P88"/>
  <c r="P87"/>
  <c r="P86"/>
  <c i="1" r="AU55"/>
  <c i="2" r="BK89"/>
  <c r="BK88"/>
  <c r="J88"/>
  <c r="BK87"/>
  <c r="J87"/>
  <c r="BK86"/>
  <c r="J86"/>
  <c r="J59"/>
  <c r="J30"/>
  <c i="1" r="AG55"/>
  <c i="2" r="J89"/>
  <c r="BE89"/>
  <c r="J33"/>
  <c i="1" r="AV55"/>
  <c i="2" r="F33"/>
  <c i="1" r="AZ55"/>
  <c i="2" r="J61"/>
  <c r="J60"/>
  <c r="J83"/>
  <c r="J82"/>
  <c r="F82"/>
  <c r="F80"/>
  <c r="E78"/>
  <c r="J55"/>
  <c r="J54"/>
  <c r="F54"/>
  <c r="F52"/>
  <c r="E50"/>
  <c r="J39"/>
  <c r="J18"/>
  <c r="E18"/>
  <c r="F83"/>
  <c r="F55"/>
  <c r="J17"/>
  <c r="J12"/>
  <c r="J80"/>
  <c r="J52"/>
  <c r="E7"/>
  <c r="E76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<sst xmlns="http://schemas.openxmlformats.org/spreadsheetml/2006/main">
  <si>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</si>
  <si>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</si>
  <si>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</si>
  <si>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</si>
  <si>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{7371a38e-0749-4c9c-bcc2-ff3ae848c579}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</si>
  <si>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</si>
  <si>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</si>
  <si>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</si>
  <si>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</si>
  <si>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</si>
  <si>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</si>
  <si>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</si>
  <si>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</si>
  <si>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</si>
  <si>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190423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</si>
  <si>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</si>
  <si>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</si>
  <si>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SEGREGACE PĚŠÍ DOPRAVY A ODVODNĚNÍ PROSTORU PŘI SILNICI III/3087 + III/3086</t>
  </si>
  <si>
    <t>KSO:</t>
  </si>
  <si>
    <t>CC-CZ:</t>
  </si>
  <si>
    <t>Místo:</t>
  </si>
  <si>
    <t>ČÍBUZ</t>
  </si>
  <si>
    <t>Datum:</t>
  </si>
  <si>
    <t>23. 4. 2019</t>
  </si>
  <si>
    <t>Zadavatel:</t>
  </si>
  <si>
    <t>IČ:</t>
  </si>
  <si>
    <t>Obec Skalice</t>
  </si>
  <si>
    <t>DIČ:</t>
  </si>
  <si>
    <t>Uchazeč:</t>
  </si>
  <si>
    <t>Vyplň údaj</t>
  </si>
  <si>
    <t>Projektant:</t>
  </si>
  <si>
    <t>Sanit Studio, s.r.o., Jižní 870, 500 03 HK</t>
  </si>
  <si>
    <t>True</t>
  </si>
  <si>
    <t>Zpracovatel:</t>
  </si>
  <si>
    <t>David Stanner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</si>
  <si>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</si>
  <si>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</si>
  <si>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</si>
  <si>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</si>
  <si>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</si>
  <si>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</si>
  <si>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</si>
  <si>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</si>
  <si>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</si>
  <si>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</si>
  <si>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</si>
  <si>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</si>
  <si>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</si>
  <si>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</si>
  <si>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</si>
  <si>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</si>
  <si>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</si>
  <si>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</si>
  <si>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</si>
  <si>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</si>
  <si>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</si>
  <si>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</si>
  <si>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</si>
  <si>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</si>
  <si>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</si>
  <si>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</si>
  <si>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</si>
  <si>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</si>
  <si>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</si>
  <si>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</si>
  <si>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</si>
  <si>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</si>
  <si>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</si>
  <si>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</si>
  <si>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</si>
  <si>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</si>
  <si>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</si>
  <si>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</si>
  <si>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</si>
  <si>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</si>
  <si>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D.1.2.</t>
  </si>
  <si>
    <t xml:space="preserve"> SO 301 - OPRAVA DEŠŤOVÉ KANALIZACE</t>
  </si>
  <si>
    <t>ING</t>
  </si>
  <si>
    <t>1</t>
  </si>
  <si>
    <t>{72dc7adb-1718-4c36-bb31-a4f28ce861f4}</t>
  </si>
  <si>
    <t>2</t>
  </si>
  <si>
    <t>KRYCÍ LIST SOUPISU PRACÍ</t>
  </si>
  <si>
    <t>Objekt:</t>
  </si>
  <si>
    <t xml:space="preserve">D.1.2. -  SO 301 - OPRAVA DEŠŤOVÉ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</si>
  <si>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</si>
  <si>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</si>
  <si>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</si>
  <si>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</si>
  <si>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</si>
  <si>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</si>
  <si>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</si>
  <si>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</si>
  <si>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</si>
  <si>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</si>
  <si>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</si>
  <si>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</si>
  <si>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</si>
  <si>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</si>
  <si>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</si>
  <si>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</si>
  <si>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</si>
  <si>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</si>
  <si>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</si>
  <si>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</si>
  <si>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</si>
  <si>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</si>
  <si>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</si>
  <si>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</si>
  <si>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</si>
  <si>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</si>
  <si>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</si>
  <si>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</si>
  <si>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</si>
  <si>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</si>
  <si>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115001101</t>
  </si>
  <si>
    <t>Převedení vody potrubím DN do 100</t>
  </si>
  <si>
    <t>m</t>
  </si>
  <si>
    <t>CS ÚRS 2019 01</t>
  </si>
  <si>
    <t>4</t>
  </si>
  <si>
    <t>2003957892</t>
  </si>
  <si>
    <t>PP</t>
  </si>
  <si>
    <t>Převedení vody potrubím průměru DN do 100</t>
  </si>
  <si>
    <t>VV</t>
  </si>
  <si>
    <t>100</t>
  </si>
  <si>
    <t>Součet</t>
  </si>
  <si>
    <t>115101202</t>
  </si>
  <si>
    <t>Čerpání vody na dopravní výšku do 10 m průměrný přítok do 1000 l/min</t>
  </si>
  <si>
    <t>hod</t>
  </si>
  <si>
    <t>-522477280</t>
  </si>
  <si>
    <t>Čerpání vody na dopravní výšku do 10 m s uvažovaným průměrným přítokem přes 500 do 1 000 l/min</t>
  </si>
  <si>
    <t>7*24</t>
  </si>
  <si>
    <t>3</t>
  </si>
  <si>
    <t>119001401</t>
  </si>
  <si>
    <t>Dočasné zajištění potrubí ocelového nebo litinového DN do 200 mm</t>
  </si>
  <si>
    <t>-906464124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</si>
  <si>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</t>
  </si>
  <si>
    <t>2+2+2+2</t>
  </si>
  <si>
    <t>119001405</t>
  </si>
  <si>
    <t>Dočasné zajištění potrubí z PE DN do 200 mm</t>
  </si>
  <si>
    <t>1753692981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</si>
  <si>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plastového, jmenovité světlosti DN do 200 mm</t>
  </si>
  <si>
    <t>2+2+2+2+2</t>
  </si>
  <si>
    <t>5</t>
  </si>
  <si>
    <t>119001410</t>
  </si>
  <si>
    <t>Nutné přeložky stávajících podzemních inženýrských sítí vyvolané opravou stávající kanalizace</t>
  </si>
  <si>
    <t>ks</t>
  </si>
  <si>
    <t>Vlastní položka</t>
  </si>
  <si>
    <t>-1983705054</t>
  </si>
  <si>
    <t>6</t>
  </si>
  <si>
    <t>119001411</t>
  </si>
  <si>
    <t>Dočasné zajištění potrubí betonového, ŽB nebo kameninového DN do 200 mm</t>
  </si>
  <si>
    <t>366448108</t>
  </si>
  <si>
    <t>2+4+2+2</t>
  </si>
  <si>
    <t>7</t>
  </si>
  <si>
    <t>119001412</t>
  </si>
  <si>
    <t>Dočasné zajištění potrubí betonového, ŽB nebo kameninového DN do 500 mm</t>
  </si>
  <si>
    <t>-1084001778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</si>
  <si>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betonového, kameninového nebo železobetonového, světlosti DN přes 200 do 500 mm</t>
  </si>
  <si>
    <t>2+2+2+2+2+2</t>
  </si>
  <si>
    <t>8</t>
  </si>
  <si>
    <t>119001421</t>
  </si>
  <si>
    <t>Dočasné zajištění kabelů a kabelových tratí ze 3 volně ložených kabelů</t>
  </si>
  <si>
    <t>-1178542933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</si>
  <si>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</si>
  <si>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2+2+2+2+2+2+4</t>
  </si>
  <si>
    <t>9</t>
  </si>
  <si>
    <t>120001101</t>
  </si>
  <si>
    <t>Příplatek za ztížení odkopávky nebo prokkopávky v blízkosti inženýrských sítí</t>
  </si>
  <si>
    <t>m3</t>
  </si>
  <si>
    <t>629318016</t>
  </si>
  <si>
    <t xml:space="preserve">Příplatek k cenám vykopávek za ztížení vykopávky  v blízkosti inženýrských sítí nebo výbušnin v horninách jakékoliv třídy</t>
  </si>
  <si>
    <t>(8+10+10+12+16)*1,1*0,6</t>
  </si>
  <si>
    <t>10</t>
  </si>
  <si>
    <t>132201202</t>
  </si>
  <si>
    <t>Hloubení rýh š do 2000 mm v hornině tř. 3 objemu do 1000 m3</t>
  </si>
  <si>
    <t>-984324447</t>
  </si>
  <si>
    <t xml:space="preserve">Hloubení zapažených i nezapažených rýh šířky přes 600 do 2 000 mm  s urovnáním dna do předepsaného profilu a spádu v hornině tř. 3 přes 100 do 1 000 m3</t>
  </si>
  <si>
    <t>17,5*1,1*1,3</t>
  </si>
  <si>
    <t>58,5*1,1*1</t>
  </si>
  <si>
    <t>81,5*1,2*1</t>
  </si>
  <si>
    <t>27*1,1*1,1</t>
  </si>
  <si>
    <t>11</t>
  </si>
  <si>
    <t>132201209</t>
  </si>
  <si>
    <t>Příplatek za lepivost k hloubení rýh š do 2000 mm v hornině tř. 3</t>
  </si>
  <si>
    <t>2054982023</t>
  </si>
  <si>
    <t xml:space="preserve">Hloubení zapažených i nezapažených rýh šířky přes 600 do 2 000 mm  s urovnáním dna do předepsaného profilu a spádu v hornině tř. 3 Příplatek k cenám za lepivost horniny tř. 3</t>
  </si>
  <si>
    <t>17,5*1,1*1,3/2</t>
  </si>
  <si>
    <t>58,5*1,1*1/2</t>
  </si>
  <si>
    <t>81,5*1,2*1/2</t>
  </si>
  <si>
    <t>27*1,1*1,1/2</t>
  </si>
  <si>
    <t>12</t>
  </si>
  <si>
    <t>151101101</t>
  </si>
  <si>
    <t>Zřízení příložného pažení a rozepření stěn rýh hl do 2 m</t>
  </si>
  <si>
    <t>m2</t>
  </si>
  <si>
    <t>991500563</t>
  </si>
  <si>
    <t xml:space="preserve">Zřízení pažení a rozepření stěn rýh pro podzemní vedení pro všechny šířky rýhy  příložné pro jakoukoliv mezerovitost, hloubky do 2 m</t>
  </si>
  <si>
    <t>17,5*1,3*2</t>
  </si>
  <si>
    <t>58,5*1*2</t>
  </si>
  <si>
    <t>81,5*1*2</t>
  </si>
  <si>
    <t>27*1,1*2</t>
  </si>
  <si>
    <t>13</t>
  </si>
  <si>
    <t>151101111</t>
  </si>
  <si>
    <t>Odstranění příložného pažení a rozepření stěn rýh hl do 2 m</t>
  </si>
  <si>
    <t>56937619</t>
  </si>
  <si>
    <t>Odstranění pažení a rozepření stěn rýh pro podzemní vedení s uložením materiálu na vzdálenost do 3 m od kraje výkopu příložné, hloubky do 2 m</t>
  </si>
  <si>
    <t>14</t>
  </si>
  <si>
    <t>161101101</t>
  </si>
  <si>
    <t>Svislé přemístění výkopku z horniny tř. 1 až 4 hl výkopu do 2,5 m</t>
  </si>
  <si>
    <t>-2019722642</t>
  </si>
  <si>
    <t xml:space="preserve">Svislé přemístění výkopku  bez naložení do dopravní nádoby avšak s vyprázdněním dopravní nádoby na hromadu nebo do dopravního prostředku z horniny tř. 1 až 4, při hloubce výkopu přes 1 do 2,5 m</t>
  </si>
  <si>
    <t>162301101</t>
  </si>
  <si>
    <t>Vodorovné přemístění do 500 m výkopku/sypaniny z horniny tř. 1 až 4</t>
  </si>
  <si>
    <t>340518085</t>
  </si>
  <si>
    <t xml:space="preserve">Vodorovné přemístění výkopku nebo sypaniny po suchu  na obvyklém dopravním prostředku, bez naložení výkopku, avšak se složením bez rozhrnutí z horniny tř. 1 až 4 na vzdálenost přes 50 do 500 m</t>
  </si>
  <si>
    <t>17,5*1,1*0,8</t>
  </si>
  <si>
    <t>58,5*1,1*0,2</t>
  </si>
  <si>
    <t>81,5*1,2*0,1</t>
  </si>
  <si>
    <t>27*1,1*0,6</t>
  </si>
  <si>
    <t>16</t>
  </si>
  <si>
    <t>162701105</t>
  </si>
  <si>
    <t>Vodorovné přemístění do 10000 m výkopku/sypaniny z horniny tř. 1 až 4</t>
  </si>
  <si>
    <t>-1349651442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</si>
  <si>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</si>
  <si>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17,5*1,1*0,5</t>
  </si>
  <si>
    <t>58,5*1,1*0,8</t>
  </si>
  <si>
    <t>81,8*1,1*0,9</t>
  </si>
  <si>
    <t>27*1,1*0,5</t>
  </si>
  <si>
    <t>17</t>
  </si>
  <si>
    <t>167101102</t>
  </si>
  <si>
    <t>Nakládání výkopku z hornin tř. 1 až 4 přes 100 m3</t>
  </si>
  <si>
    <t>506304856</t>
  </si>
  <si>
    <t xml:space="preserve">Nakládání, skládání a překládání neulehlého výkopku nebo sypaniny  nakládání, množství přes 100 m3, z hornin tř. 1 až 4</t>
  </si>
  <si>
    <t>18</t>
  </si>
  <si>
    <t>167101103</t>
  </si>
  <si>
    <t>Skládání nebo překládání výkopku z horniny tř. 1 až 4</t>
  </si>
  <si>
    <t>-545874605</t>
  </si>
  <si>
    <t xml:space="preserve">Nakládání, skládání a překládání neulehlého výkopku nebo sypaniny  skládání nebo překládání, z hornin tř. 1 až 4</t>
  </si>
  <si>
    <t>19</t>
  </si>
  <si>
    <t>171201201</t>
  </si>
  <si>
    <t>Uložení sypaniny na skládky</t>
  </si>
  <si>
    <t>97437772</t>
  </si>
  <si>
    <t xml:space="preserve">Uložení sypaniny  na skládky</t>
  </si>
  <si>
    <t>20</t>
  </si>
  <si>
    <t>171201211</t>
  </si>
  <si>
    <t>Poplatek za uložení stavebního odpadu - zeminy a kameniva na skládce</t>
  </si>
  <si>
    <t>t</t>
  </si>
  <si>
    <t>936420039</t>
  </si>
  <si>
    <t>Poplatek za uložení stavebního odpadu na skládce (skládkovné) zeminy a kameniva zatříděného do Katalogu odpadů pod kódem 170 504</t>
  </si>
  <si>
    <t>17,5*1,1*0,5*1,665</t>
  </si>
  <si>
    <t>58,5*1,1*0,8*1,665</t>
  </si>
  <si>
    <t>81,8*1,1*0,9*1,665</t>
  </si>
  <si>
    <t>27*1,1*0,5*1,665</t>
  </si>
  <si>
    <t>174101101</t>
  </si>
  <si>
    <t>Zásyp jam, šachet rýh nebo kolem objektů sypaninou se zhutněním</t>
  </si>
  <si>
    <t>-411646731</t>
  </si>
  <si>
    <t xml:space="preserve">Zásyp sypaninou z jakékoliv horniny  s uložením výkopku ve vrstvách se zhutněním jam, šachet, rýh nebo kolem objektů v těchto vykopávkách</t>
  </si>
  <si>
    <t>22</t>
  </si>
  <si>
    <t>175151101</t>
  </si>
  <si>
    <t>Obsypání potrubí strojně sypaninou bez prohození, uloženou do 3 m</t>
  </si>
  <si>
    <t>-605597719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</si>
  <si>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</si>
  <si>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17,5*1,1*0,4</t>
  </si>
  <si>
    <t>(58,5*1,1*0,7)-(58,5*0,196)</t>
  </si>
  <si>
    <t>((81,5-13,6-7,2-6,2)*1,2*0,8)-(54,5*0,282)</t>
  </si>
  <si>
    <t>27*1,1*0,4</t>
  </si>
  <si>
    <t>23</t>
  </si>
  <si>
    <t>M</t>
  </si>
  <si>
    <t>58331351</t>
  </si>
  <si>
    <t>kamenivo těžené drobné frakce 0/4</t>
  </si>
  <si>
    <t>-1691435471</t>
  </si>
  <si>
    <t>(17,5*1,1*0,4)*1,885</t>
  </si>
  <si>
    <t>((58,5*1,1*0,7)-(58,5*0,196))*1,885</t>
  </si>
  <si>
    <t>(((81,5-13,6-7,2-6,2)*1,2*0,8)-(54,5*0,282))*1,885</t>
  </si>
  <si>
    <t>(27*1,1*0,4)*1,885</t>
  </si>
  <si>
    <t>Svislé a kompletní konstrukce</t>
  </si>
  <si>
    <t>24</t>
  </si>
  <si>
    <t>359901211</t>
  </si>
  <si>
    <t>Monitoring stoky jakékoli výšky na nové kanalizaci</t>
  </si>
  <si>
    <t>662792025</t>
  </si>
  <si>
    <t>Monitoring stok (kamerový systém) jakékoli výšky nová kanalizace</t>
  </si>
  <si>
    <t>26,5+18+62+78</t>
  </si>
  <si>
    <t>25</t>
  </si>
  <si>
    <t>359901212</t>
  </si>
  <si>
    <t>Monitoring stoky jakékoli výšky na stávající kanalizaci</t>
  </si>
  <si>
    <t>1281137138</t>
  </si>
  <si>
    <t>Monitoring stok (kamerový systém) jakékoli výšky stávající kanalizace</t>
  </si>
  <si>
    <t>5+2+2+2+2+2</t>
  </si>
  <si>
    <t>Vodorovné konstrukce</t>
  </si>
  <si>
    <t>26</t>
  </si>
  <si>
    <t>451572111</t>
  </si>
  <si>
    <t>Lože pod potrubí otevřený výkop z kameniva drobného těženého</t>
  </si>
  <si>
    <t>2037332783</t>
  </si>
  <si>
    <t>Lože pod potrubí, stoky a drobné objekty v otevřeném výkopu z kameniva drobného těženého 0 až 4 mm</t>
  </si>
  <si>
    <t>(81,5-13,6+7,2+6,2)*1,2*0,1</t>
  </si>
  <si>
    <t>(58,5+17,5)*1,1*0,1</t>
  </si>
  <si>
    <t>27*1,1*0,1</t>
  </si>
  <si>
    <t>27</t>
  </si>
  <si>
    <t>452311131</t>
  </si>
  <si>
    <t>Podkladní desky z betonu prostého tř. C 12/15 otevřený výkop</t>
  </si>
  <si>
    <t>530083765</t>
  </si>
  <si>
    <t>Podkladní a zajišťovací konstrukce z betonu prostého v otevřeném výkopu desky pod potrubí, stoky a drobné objekty z betonu tř. C 12/15</t>
  </si>
  <si>
    <t>1,2*1,4*0,1*9</t>
  </si>
  <si>
    <t>28</t>
  </si>
  <si>
    <t>452312141</t>
  </si>
  <si>
    <t>Sedlové lože z betonu prostého tř. C 16/20 otevřený výkop</t>
  </si>
  <si>
    <t>181548948</t>
  </si>
  <si>
    <t>Podkladní a zajišťovací konstrukce z betonu prostého v otevřeném výkopu sedlové lože pod potrubí z betonu tř. C 16/20</t>
  </si>
  <si>
    <t>(13,6+7,2+6,2)*1,2*0,1</t>
  </si>
  <si>
    <t>Trubní vedení</t>
  </si>
  <si>
    <t>29</t>
  </si>
  <si>
    <t>810391811</t>
  </si>
  <si>
    <t>Bourání stávajícího potrubí z betonu DN přes 200 do 400</t>
  </si>
  <si>
    <t>-1476095216</t>
  </si>
  <si>
    <t>Bourání stávajícího potrubí z betonu v otevřeném výkopu DN přes 200 do 400</t>
  </si>
  <si>
    <t>1+1+1+1+2+1</t>
  </si>
  <si>
    <t>30</t>
  </si>
  <si>
    <t>810441811</t>
  </si>
  <si>
    <t>Bourání stávajícího potrubí z betonu DN přes 400 do 600</t>
  </si>
  <si>
    <t>1269881374</t>
  </si>
  <si>
    <t>Bourání stávajícího potrubí z betonu v otevřeném výkopu DN přes 400 do 600</t>
  </si>
  <si>
    <t>1+58+80</t>
  </si>
  <si>
    <t>31</t>
  </si>
  <si>
    <t>831263196</t>
  </si>
  <si>
    <t>Příplatek za přepojení stávající kanalizační přípojky DN 100 až 300</t>
  </si>
  <si>
    <t>kus</t>
  </si>
  <si>
    <t>1788422713</t>
  </si>
  <si>
    <t xml:space="preserve">Montáž potrubí z trub kameninových  hrdlových s integrovaným těsněním Příplatek k cenám za zřízení kanalizační přípojky DN od 100 do 300</t>
  </si>
  <si>
    <t>1+2+2+1+1+3+1+1+2+1+1+1+2+1+1</t>
  </si>
  <si>
    <t>32</t>
  </si>
  <si>
    <t>871273121</t>
  </si>
  <si>
    <t>Montáž kanalizačního potrubí z PVC těsněné gumovým kroužkem otevřený výkop sklon do 20 % DN 125</t>
  </si>
  <si>
    <t>2035203027</t>
  </si>
  <si>
    <t>Montáž kanalizačního potrubí z plastů z tvrdého PVC těsněných gumovým kroužkem v otevřeném výkopu ve sklonu do 20 % DN 125</t>
  </si>
  <si>
    <t>0,5+1+2+5</t>
  </si>
  <si>
    <t>33</t>
  </si>
  <si>
    <t>28611117</t>
  </si>
  <si>
    <t>trubka kanalizační PVC DN 125x500 mm SN4</t>
  </si>
  <si>
    <t>-1253641526</t>
  </si>
  <si>
    <t>1*0,5</t>
  </si>
  <si>
    <t>34</t>
  </si>
  <si>
    <t>28611126</t>
  </si>
  <si>
    <t>trubka kanalizační PVC DN 125x1000 mm SN4</t>
  </si>
  <si>
    <t>-1820702692</t>
  </si>
  <si>
    <t>1+1</t>
  </si>
  <si>
    <t>35</t>
  </si>
  <si>
    <t>28611127</t>
  </si>
  <si>
    <t>trubka kanalizační PVC DN 125x2000 mm SN4</t>
  </si>
  <si>
    <t>-1045106576</t>
  </si>
  <si>
    <t>1*2</t>
  </si>
  <si>
    <t>36</t>
  </si>
  <si>
    <t>28611129</t>
  </si>
  <si>
    <t>trubka kanalizační PVC DN 125x5000 mm SN4</t>
  </si>
  <si>
    <t>-1636172355</t>
  </si>
  <si>
    <t>1*5</t>
  </si>
  <si>
    <t>37</t>
  </si>
  <si>
    <t>871313121</t>
  </si>
  <si>
    <t>Montáž kanalizačního potrubí z PVC těsněné gumovým kroužkem otevřený výkop sklon do 20 % DN 160</t>
  </si>
  <si>
    <t>-1255178283</t>
  </si>
  <si>
    <t>Montáž kanalizačního potrubí z plastů z tvrdého PVC těsněných gumovým kroužkem v otevřeném výkopu ve sklonu do 20 % DN 160</t>
  </si>
  <si>
    <t>2*0,5+4*1+1*2+2*3+1*5</t>
  </si>
  <si>
    <t>38</t>
  </si>
  <si>
    <t>28611130</t>
  </si>
  <si>
    <t>trubka kanalizační PVC DN 160x500 mm SN4</t>
  </si>
  <si>
    <t>-1542224819</t>
  </si>
  <si>
    <t>2*0,5</t>
  </si>
  <si>
    <t>39</t>
  </si>
  <si>
    <t>28611131</t>
  </si>
  <si>
    <t>trubka kanalizační PVC DN 160x1000 mm SN4</t>
  </si>
  <si>
    <t>2011483501</t>
  </si>
  <si>
    <t>4*1</t>
  </si>
  <si>
    <t>40</t>
  </si>
  <si>
    <t>28611132</t>
  </si>
  <si>
    <t>trubka kanalizační PVC DN 160x2000 mm SN4</t>
  </si>
  <si>
    <t>-1223112754</t>
  </si>
  <si>
    <t>41</t>
  </si>
  <si>
    <t>28611133</t>
  </si>
  <si>
    <t>trubka kanalizační PVC DN 160x3000 mm SN4</t>
  </si>
  <si>
    <t>-1237253696</t>
  </si>
  <si>
    <t>2*3</t>
  </si>
  <si>
    <t>42</t>
  </si>
  <si>
    <t>28611134</t>
  </si>
  <si>
    <t>trubka kanalizační PVC DN 160x5000 mm SN4</t>
  </si>
  <si>
    <t>844656035</t>
  </si>
  <si>
    <t>43</t>
  </si>
  <si>
    <t>871360430</t>
  </si>
  <si>
    <t>Montáž kanalizačního potrubí korugovaného SN 16 z polypropylenu DN 250</t>
  </si>
  <si>
    <t>2107175132</t>
  </si>
  <si>
    <t>Montáž kanalizačního potrubí z plastů z polypropylenu PP korugovaného nebo žebrovaného SN 16 DN 250</t>
  </si>
  <si>
    <t>3*6</t>
  </si>
  <si>
    <t>44</t>
  </si>
  <si>
    <t>28617277</t>
  </si>
  <si>
    <t>trubka kanalizační PP korugovaná DN 250x6000 mm SN 16</t>
  </si>
  <si>
    <t>1964343744</t>
  </si>
  <si>
    <t>45</t>
  </si>
  <si>
    <t>871390430</t>
  </si>
  <si>
    <t>Montáž kanalizačního potrubí korugovaného SN 16 z polypropylenu DN 400</t>
  </si>
  <si>
    <t>-1613938001</t>
  </si>
  <si>
    <t>Montáž kanalizačního potrubí z plastů z polypropylenu PP korugovaného nebo žebrovaného SN 16 DN 400</t>
  </si>
  <si>
    <t>46</t>
  </si>
  <si>
    <t>28617279</t>
  </si>
  <si>
    <t>trubka kanalizační PP korugovaná DN 400x6000 mm SN 16</t>
  </si>
  <si>
    <t>-1009826021</t>
  </si>
  <si>
    <t>47</t>
  </si>
  <si>
    <t>871420430</t>
  </si>
  <si>
    <t>Montáž kanalizačního potrubí korugovaného SN 16 z polypropylenu DN 500</t>
  </si>
  <si>
    <t>-215111031</t>
  </si>
  <si>
    <t>Montáž kanalizačního potrubí z plastů z polypropylenu PP korugovaného nebo žebrovaného SN 16 DN 500</t>
  </si>
  <si>
    <t>10*6</t>
  </si>
  <si>
    <t>48</t>
  </si>
  <si>
    <t>28617280</t>
  </si>
  <si>
    <t>trubka kanalizační PP korugovaná DN 500x6000 mm SN 16</t>
  </si>
  <si>
    <t>-1034883579</t>
  </si>
  <si>
    <t>49</t>
  </si>
  <si>
    <t>871440430</t>
  </si>
  <si>
    <t>Montáž kanalizačního potrubí korugovaného SN 16 z polypropylenu DN 600</t>
  </si>
  <si>
    <t>-1518900954</t>
  </si>
  <si>
    <t>Montáž kanalizačního potrubí z plastů z polypropylenu PP korugovaného nebo žebrovaného SN 16 DN 600</t>
  </si>
  <si>
    <t>13*6</t>
  </si>
  <si>
    <t>50</t>
  </si>
  <si>
    <t>28617281</t>
  </si>
  <si>
    <t>trubka kanalizační PP korugovaná DN 600x6000 mm SN 16</t>
  </si>
  <si>
    <t>-1264137567</t>
  </si>
  <si>
    <t>51</t>
  </si>
  <si>
    <t>877265211</t>
  </si>
  <si>
    <t>Montáž tvarovek z tvrdého PVC-systém KG nebo z polypropylenu-systém KG 2000 jednoosé DN 110</t>
  </si>
  <si>
    <t>-1472696833</t>
  </si>
  <si>
    <t xml:space="preserve">Montáž tvarovek na kanalizačním potrubí z trub z plastu  z tvrdého PVC nebo z polypropylenu v otevřeném výkopu jednoosých DN 110</t>
  </si>
  <si>
    <t>52</t>
  </si>
  <si>
    <t>28611992</t>
  </si>
  <si>
    <t>přechod kanalizační KG litina-plast bez těsnění DN 110</t>
  </si>
  <si>
    <t>-438579079</t>
  </si>
  <si>
    <t>53</t>
  </si>
  <si>
    <t>877265271</t>
  </si>
  <si>
    <t>Montáž lapače střešních splavenin z tvrdého PVC-systém KG DN 110</t>
  </si>
  <si>
    <t>1641430535</t>
  </si>
  <si>
    <t xml:space="preserve">Montáž tvarovek na kanalizačním potrubí z trub z plastu  z tvrdého PVC nebo z polypropylenu v otevřeném výkopu lapačů střešních splavenin DN 100</t>
  </si>
  <si>
    <t>54</t>
  </si>
  <si>
    <t>56231163</t>
  </si>
  <si>
    <t>lapač střešních splavenin se zápachovou klapkou a lapacím košem DN 125/110</t>
  </si>
  <si>
    <t>153027433</t>
  </si>
  <si>
    <t>55</t>
  </si>
  <si>
    <t>877315211</t>
  </si>
  <si>
    <t>Montáž tvarovek z tvrdého PVC-systém KG nebo z polypropylenu-systém KG 2000 jednoosé DN 160</t>
  </si>
  <si>
    <t>-139930073</t>
  </si>
  <si>
    <t xml:space="preserve">Montáž tvarovek na kanalizačním potrubí z trub z plastu  z tvrdého PVC nebo z polypropylenu v otevřeném výkopu jednoosých DN 160</t>
  </si>
  <si>
    <t>4+1+1+1</t>
  </si>
  <si>
    <t>56</t>
  </si>
  <si>
    <t>28611359</t>
  </si>
  <si>
    <t>koleno kanalizace PVC KG 160x15°</t>
  </si>
  <si>
    <t>-1162840022</t>
  </si>
  <si>
    <t>57</t>
  </si>
  <si>
    <t>28611528</t>
  </si>
  <si>
    <t>přechod kanalizační KG kamenina-plast DN 160</t>
  </si>
  <si>
    <t>1401834514</t>
  </si>
  <si>
    <t>58</t>
  </si>
  <si>
    <t>28612250</t>
  </si>
  <si>
    <t>vložka šachtová kanalizační DN 160</t>
  </si>
  <si>
    <t>1472612561</t>
  </si>
  <si>
    <t>1+1+1+1</t>
  </si>
  <si>
    <t>59</t>
  </si>
  <si>
    <t>28611547</t>
  </si>
  <si>
    <t>přechod kanalizační PVC na beton DN 160</t>
  </si>
  <si>
    <t>642456155</t>
  </si>
  <si>
    <t>60</t>
  </si>
  <si>
    <t>28611504</t>
  </si>
  <si>
    <t>redukce kanalizační PVC 160/110</t>
  </si>
  <si>
    <t>342039453</t>
  </si>
  <si>
    <t>61</t>
  </si>
  <si>
    <t>28611506</t>
  </si>
  <si>
    <t>redukce kanalizační PVC 160/125</t>
  </si>
  <si>
    <t>-2095894776</t>
  </si>
  <si>
    <t>62</t>
  </si>
  <si>
    <t>877355211</t>
  </si>
  <si>
    <t>Montáž tvarovek z tvrdého PVC-systém KG nebo z polypropylenu-systém KG 2000 jednoosé DN 200</t>
  </si>
  <si>
    <t>302827417</t>
  </si>
  <si>
    <t xml:space="preserve">Montáž tvarovek na kanalizačním potrubí z trub z plastu  z tvrdého PVC nebo z polypropylenu v otevřeném výkopu jednoosých DN 200</t>
  </si>
  <si>
    <t>1+1+1</t>
  </si>
  <si>
    <t>63</t>
  </si>
  <si>
    <t>28611544</t>
  </si>
  <si>
    <t>přechod kanalizační PVC na beton DN 200</t>
  </si>
  <si>
    <t>837266964</t>
  </si>
  <si>
    <t>64</t>
  </si>
  <si>
    <t>28611530</t>
  </si>
  <si>
    <t>přechod kanalizační KG beton-plast DN 200</t>
  </si>
  <si>
    <t>-2039211742</t>
  </si>
  <si>
    <t>65</t>
  </si>
  <si>
    <t>28612251</t>
  </si>
  <si>
    <t>vložka šachtová kanalizační DN 200</t>
  </si>
  <si>
    <t>-2029135828</t>
  </si>
  <si>
    <t>66</t>
  </si>
  <si>
    <t>877360430</t>
  </si>
  <si>
    <t>Montáž spojek na kanalizačním potrubí z PP trub korugovaných DN 250</t>
  </si>
  <si>
    <t>412178682</t>
  </si>
  <si>
    <t>Montáž tvarovek na kanalizačním plastovém potrubí z polypropylenu PP korugovaného nebo žebrovaného spojek, redukcí nebo navrtávacích sedel DN 250</t>
  </si>
  <si>
    <t>1+2</t>
  </si>
  <si>
    <t>67</t>
  </si>
  <si>
    <t>28617422</t>
  </si>
  <si>
    <t>spojka přesuvná kanalizace PP korugované DN 250</t>
  </si>
  <si>
    <t>194817989</t>
  </si>
  <si>
    <t>68</t>
  </si>
  <si>
    <t>28617404</t>
  </si>
  <si>
    <t>odbočka sedlová kanalizace PP korugované DN 250/150</t>
  </si>
  <si>
    <t>1985378445</t>
  </si>
  <si>
    <t>69</t>
  </si>
  <si>
    <t>877360440</t>
  </si>
  <si>
    <t>Montáž šachtových vložek na kanalizačním potrubí z PP trub korugovaných DN 250</t>
  </si>
  <si>
    <t>-692019062</t>
  </si>
  <si>
    <t>Montáž tvarovek na kanalizačním plastovém potrubí z polypropylenu PP korugovaného nebo žebrovaného šachtových vložek DN 250</t>
  </si>
  <si>
    <t>70</t>
  </si>
  <si>
    <t>28617482</t>
  </si>
  <si>
    <t>vložka šachtová kanalizace PP korugované DN 250</t>
  </si>
  <si>
    <t>-267822056</t>
  </si>
  <si>
    <t>71</t>
  </si>
  <si>
    <t>877375211</t>
  </si>
  <si>
    <t>Montáž tvarovek z tvrdého PVC-systém KG nebo z polypropylenu-systém KG 2000 jednoosé DN 315</t>
  </si>
  <si>
    <t>-1716150491</t>
  </si>
  <si>
    <t xml:space="preserve">Montáž tvarovek na kanalizačním potrubí z trub z plastu  z tvrdého PVC nebo z polypropylenu v otevřeném výkopu jednoosých DN 315</t>
  </si>
  <si>
    <t>3+3</t>
  </si>
  <si>
    <t>72</t>
  </si>
  <si>
    <t>28611534</t>
  </si>
  <si>
    <t>přechod kanalizační KG beton-plast DN 315</t>
  </si>
  <si>
    <t>1272085089</t>
  </si>
  <si>
    <t>73</t>
  </si>
  <si>
    <t>28612253</t>
  </si>
  <si>
    <t>vložka šachtová kanalizační DN 315</t>
  </si>
  <si>
    <t>-1480986491</t>
  </si>
  <si>
    <t>74</t>
  </si>
  <si>
    <t>877420430</t>
  </si>
  <si>
    <t>Montáž spojek na kanalizačním potrubí z PP trub korugovaných DN 500</t>
  </si>
  <si>
    <t>-1880891337</t>
  </si>
  <si>
    <t>Montáž tvarovek na kanalizačním plastovém potrubí z polypropylenu PP korugovaného nebo žebrovaného spojek, redukcí nebo navrtávacích sedel DN 500</t>
  </si>
  <si>
    <t>2+3+1</t>
  </si>
  <si>
    <t>75</t>
  </si>
  <si>
    <t>28617425</t>
  </si>
  <si>
    <t>spojka přesuvná kanalizace PP korugované DN 500</t>
  </si>
  <si>
    <t>895486604</t>
  </si>
  <si>
    <t>76</t>
  </si>
  <si>
    <t>28617409</t>
  </si>
  <si>
    <t>odbočka sedlová kanalizace PP korugované DN 500/150</t>
  </si>
  <si>
    <t>396636271</t>
  </si>
  <si>
    <t>77</t>
  </si>
  <si>
    <t>28661847</t>
  </si>
  <si>
    <t>pryžové těsnění pro kolmé odbočení hladkou troubou DN 300 do korugovaného potrubí DN500</t>
  </si>
  <si>
    <t>582407307</t>
  </si>
  <si>
    <t>78</t>
  </si>
  <si>
    <t>877420440</t>
  </si>
  <si>
    <t>Montáž šachtových vložek na kanalizačním potrubí z PP trub korugovaných DN 500</t>
  </si>
  <si>
    <t>-168982486</t>
  </si>
  <si>
    <t>Montáž tvarovek na kanalizačním plastovém potrubí z polypropylenu PP korugovaného nebo žebrovaného šachtových vložek DN 500</t>
  </si>
  <si>
    <t>1+2+1</t>
  </si>
  <si>
    <t>79</t>
  </si>
  <si>
    <t>28617485</t>
  </si>
  <si>
    <t>vložka šachtová kanalizace PP korugované DN 500</t>
  </si>
  <si>
    <t>-427044595</t>
  </si>
  <si>
    <t>80</t>
  </si>
  <si>
    <t>877440430</t>
  </si>
  <si>
    <t>Montáž spojek na kanalizačním potrubí z PP trub korugovaných DN 600</t>
  </si>
  <si>
    <t>327381146</t>
  </si>
  <si>
    <t>Montáž tvarovek na kanalizačním plastovém potrubí z polypropylenu PP korugovaného nebo žebrovaného spojek, redukcí nebo navrtávacích sedel DN 600</t>
  </si>
  <si>
    <t>6+4+2</t>
  </si>
  <si>
    <t>81</t>
  </si>
  <si>
    <t>28617426</t>
  </si>
  <si>
    <t>spojka přesuvná kanalizace PP korugované DN 600</t>
  </si>
  <si>
    <t>847268766</t>
  </si>
  <si>
    <t>1+1+1+1+1+1</t>
  </si>
  <si>
    <t>82</t>
  </si>
  <si>
    <t>28617411</t>
  </si>
  <si>
    <t>odbočka sedlová kanalizace PP korugované DN 600/150</t>
  </si>
  <si>
    <t>1718136166</t>
  </si>
  <si>
    <t>83</t>
  </si>
  <si>
    <t>28617412</t>
  </si>
  <si>
    <t>odbočka sedlová kanalizace PP korugované DN 600/200</t>
  </si>
  <si>
    <t>-1697245419</t>
  </si>
  <si>
    <t>84</t>
  </si>
  <si>
    <t>877440440</t>
  </si>
  <si>
    <t>Montáž šachtových vložek na kanalizačním potrubí z PP trub korugovaných DN 600</t>
  </si>
  <si>
    <t>1330727593</t>
  </si>
  <si>
    <t>Montáž tvarovek na kanalizačním plastovém potrubí z polypropylenu PP korugovaného nebo žebrovaného šachtových vložek DN 600</t>
  </si>
  <si>
    <t>1+2+2+2+2+2</t>
  </si>
  <si>
    <t>85</t>
  </si>
  <si>
    <t>28617486</t>
  </si>
  <si>
    <t>vložka šachtová kanalizace PP korugované DN 600</t>
  </si>
  <si>
    <t>-805533921</t>
  </si>
  <si>
    <t>86</t>
  </si>
  <si>
    <t>890211851</t>
  </si>
  <si>
    <t>Bourání šachet z prostého betonu strojně obestavěného prostoru do 1,5 m3</t>
  </si>
  <si>
    <t>-167916181</t>
  </si>
  <si>
    <t>Bourání šachet strojně velikosti obestavěného prostoru do 1,5 m3 z prostého betonu</t>
  </si>
  <si>
    <t>3*0,86</t>
  </si>
  <si>
    <t>8*1,48</t>
  </si>
  <si>
    <t>87</t>
  </si>
  <si>
    <t>892351111</t>
  </si>
  <si>
    <t>Tlaková zkouška vodou potrubí DN 150 nebo 200</t>
  </si>
  <si>
    <t>191165290</t>
  </si>
  <si>
    <t>Tlakové zkoušky vodou na potrubí DN 150 nebo 200</t>
  </si>
  <si>
    <t>8,5+18</t>
  </si>
  <si>
    <t>88</t>
  </si>
  <si>
    <t>892372111</t>
  </si>
  <si>
    <t>Zabezpečení konců potrubí DN do 300 při tlakových zkouškách vodou</t>
  </si>
  <si>
    <t>1907145103</t>
  </si>
  <si>
    <t>Tlakové zkoušky vodou zabezpečení konců potrubí při tlakových zkouškách DN do 300</t>
  </si>
  <si>
    <t>89</t>
  </si>
  <si>
    <t>892381111</t>
  </si>
  <si>
    <t>Tlaková zkouška vodou potrubí DN 250, DN 300 nebo 350</t>
  </si>
  <si>
    <t>598238028</t>
  </si>
  <si>
    <t>Tlakové zkoušky vodou na potrubí DN 250, 300 nebo 350</t>
  </si>
  <si>
    <t>90</t>
  </si>
  <si>
    <t>892421111</t>
  </si>
  <si>
    <t>Tlaková zkouška vodou potrubí DN 400 nebo 500</t>
  </si>
  <si>
    <t>-1049799598</t>
  </si>
  <si>
    <t>Tlakové zkoušky vodou na potrubí DN 400 nebo 500</t>
  </si>
  <si>
    <t>2+60</t>
  </si>
  <si>
    <t>91</t>
  </si>
  <si>
    <t>892441111</t>
  </si>
  <si>
    <t>Tlaková zkouška vodou potrubí DN 600</t>
  </si>
  <si>
    <t>1863483957</t>
  </si>
  <si>
    <t>Tlakové zkoušky vodou na potrubí DN 600</t>
  </si>
  <si>
    <t>92</t>
  </si>
  <si>
    <t>892442111</t>
  </si>
  <si>
    <t>Zabezpečení konců potrubí DN nad 300 do 600 při tlakových zkouškách vodou</t>
  </si>
  <si>
    <t>136347207</t>
  </si>
  <si>
    <t>Tlakové zkoušky vodou zabezpečení konců potrubí při tlakových zkouškách DN přes 300 do 600</t>
  </si>
  <si>
    <t>93</t>
  </si>
  <si>
    <t>894204161</t>
  </si>
  <si>
    <t>Žlaby šachet průřezu o poloměru do 500 mm z betonu prostého tř. C 25/30</t>
  </si>
  <si>
    <t>-1521156862</t>
  </si>
  <si>
    <t>Ostatní konstrukce na trubním vedení z prostého betonu žlaby šachet z prostého betonu tř. C 25/30, průřezu o poloměru do 500 mm</t>
  </si>
  <si>
    <t>(0,8*0,6*0,21)*9</t>
  </si>
  <si>
    <t>94</t>
  </si>
  <si>
    <t>894212151</t>
  </si>
  <si>
    <t>Šachty kanalizační čtvercové z prostého betonu na potrubí DN 550 nebo 600 dno beton tř. C 25/30</t>
  </si>
  <si>
    <t>-2016394137</t>
  </si>
  <si>
    <t>Šachty kanalizační z prostého betonu výšky vstupu do 1,50 m čtvercové s obložením dna betonem tř. C 25/30, na potrubí DN 550 nebo 600</t>
  </si>
  <si>
    <t>1+1+1+1+1+1+1+1+1</t>
  </si>
  <si>
    <t>95</t>
  </si>
  <si>
    <t>894414212</t>
  </si>
  <si>
    <t>Osazení železobetonových dílců pro šachty - vyrocnávacích prstenců</t>
  </si>
  <si>
    <t>1075926632</t>
  </si>
  <si>
    <t>9+2</t>
  </si>
  <si>
    <t>96</t>
  </si>
  <si>
    <t>59224185</t>
  </si>
  <si>
    <t>prstenec šachtový vyrovnávací betonový 625x120x60mm</t>
  </si>
  <si>
    <t>172779399</t>
  </si>
  <si>
    <t>97</t>
  </si>
  <si>
    <t>59224187</t>
  </si>
  <si>
    <t>prstenec šachtový vyrovnávací betonový 625x120x100mm</t>
  </si>
  <si>
    <t>-1901482958</t>
  </si>
  <si>
    <t>98</t>
  </si>
  <si>
    <t>894502201</t>
  </si>
  <si>
    <t>Bednění stěn šachet pravoúhlých nebo vícehranných oboustranné</t>
  </si>
  <si>
    <t>1207859929</t>
  </si>
  <si>
    <t>Bednění konstrukcí na trubním vedení stěn šachet pravoúhlých nebo čtyř a vícehranných oboustranné</t>
  </si>
  <si>
    <t>((0,8*1,25+0,6*1,25)*2+(1*1,4+1,2*1,4)*2)*9</t>
  </si>
  <si>
    <t>99</t>
  </si>
  <si>
    <t>894503111</t>
  </si>
  <si>
    <t>Bednění deskových stropů šachet</t>
  </si>
  <si>
    <t>1431388357</t>
  </si>
  <si>
    <t>Bednění konstrukcí na trubním vedení deskových stropů šachet jakýchkoliv rozměrů</t>
  </si>
  <si>
    <t>((1,3*1)*1+(1,3*0,2)*2+(1*0,2)*2)*9</t>
  </si>
  <si>
    <t>894608211</t>
  </si>
  <si>
    <t>Výztuž šachet ze svařovaných sítí typu Kari</t>
  </si>
  <si>
    <t>1716024844</t>
  </si>
  <si>
    <t>(9*1*1,3)*0,025</t>
  </si>
  <si>
    <t>101</t>
  </si>
  <si>
    <t>894812321</t>
  </si>
  <si>
    <t>Revizní a čistící šachta z PP typ DN 600/250 šachtové dno průtočné</t>
  </si>
  <si>
    <t>1342915650</t>
  </si>
  <si>
    <t>Revizní a čistící šachta z polypropylenu PP pro hladké trouby DN 600 šachtové dno (DN šachty / DN trubního vedení) DN 600/250 průtočné</t>
  </si>
  <si>
    <t>102</t>
  </si>
  <si>
    <t>894812331</t>
  </si>
  <si>
    <t>Revizní a čistící šachta z PP DN 600 šachtová roura korugovaná světlé hloubky 1000 mm</t>
  </si>
  <si>
    <t>-1101965702</t>
  </si>
  <si>
    <t>Revizní a čistící šachta z polypropylenu PP pro hladké trouby DN 600 roura šachtová korugovaná, světlé hloubky 1 000 mm</t>
  </si>
  <si>
    <t>103</t>
  </si>
  <si>
    <t>894812339</t>
  </si>
  <si>
    <t>Příplatek k rourám revizní a čistící šachty z PP DN 600 za uříznutí šachtové roury</t>
  </si>
  <si>
    <t>741607692</t>
  </si>
  <si>
    <t>Revizní a čistící šachta z polypropylenu PP pro hladké trouby DN 600 Příplatek k cenám 2331 - 2334 za uříznutí šachtové roury</t>
  </si>
  <si>
    <t>104</t>
  </si>
  <si>
    <t>894812377</t>
  </si>
  <si>
    <t>Revizní a čistící šachta z PP DN 600 poklop litinový pro třídu zatížení D400 s teleskopickým adaptérem</t>
  </si>
  <si>
    <t>-1945258983</t>
  </si>
  <si>
    <t>Revizní a čistící šachta z polypropylenu PP pro hladké trouby DN 600 poklop (mříž) litinový pro třídu zatížení D400 s teleskopickým adaptérem</t>
  </si>
  <si>
    <t>105</t>
  </si>
  <si>
    <t>895941111</t>
  </si>
  <si>
    <t>Zřízení vpusti kanalizační uliční z betonových dílců typ UV-50 normální</t>
  </si>
  <si>
    <t>-731271793</t>
  </si>
  <si>
    <t xml:space="preserve">Zřízení vpusti kanalizační  uliční z betonových dílců typ UV-50 normální</t>
  </si>
  <si>
    <t>106</t>
  </si>
  <si>
    <t>59223822</t>
  </si>
  <si>
    <t>vpusť uliční dno s výtokem betonové 626x495x50mm</t>
  </si>
  <si>
    <t>-2129924281</t>
  </si>
  <si>
    <t>107</t>
  </si>
  <si>
    <t>59223825</t>
  </si>
  <si>
    <t>vpusť uliční skruž betonová 290x500x50mm</t>
  </si>
  <si>
    <t>-37851525</t>
  </si>
  <si>
    <t>108</t>
  </si>
  <si>
    <t>59223820</t>
  </si>
  <si>
    <t>vpusť uliční skruž betonová 290x500x50mm s osazením na kalový koš pro těžké naplaveniny</t>
  </si>
  <si>
    <t>-303559886</t>
  </si>
  <si>
    <t>109</t>
  </si>
  <si>
    <t>59223821</t>
  </si>
  <si>
    <t>vpusť uliční prstenec betonový 180x660x100mm</t>
  </si>
  <si>
    <t>-1117531754</t>
  </si>
  <si>
    <t>110</t>
  </si>
  <si>
    <t>899103211</t>
  </si>
  <si>
    <t>Demontáž poklopů litinových nebo ocelových včetně rámů hmotnosti přes 100 do 150 kg</t>
  </si>
  <si>
    <t>-203803948</t>
  </si>
  <si>
    <t>Demontáž poklopů litinových a ocelových včetně rámů, hmotnosti jednotlivě přes 100 do 150 Kg</t>
  </si>
  <si>
    <t>111</t>
  </si>
  <si>
    <t>899104112</t>
  </si>
  <si>
    <t>Osazení poklopů litinových nebo ocelových včetně rámů pro třídu zatížení D400, E600</t>
  </si>
  <si>
    <t>1429775228</t>
  </si>
  <si>
    <t>Osazení poklopů litinových a ocelových včetně rámů pro třídu zatížení D400, E600</t>
  </si>
  <si>
    <t>112</t>
  </si>
  <si>
    <t>55241406</t>
  </si>
  <si>
    <t xml:space="preserve">poklop šachtový s rámem DN600 třída D 400,  s odvětráním</t>
  </si>
  <si>
    <t>-1796802073</t>
  </si>
  <si>
    <t>113</t>
  </si>
  <si>
    <t>55241402</t>
  </si>
  <si>
    <t xml:space="preserve">poklop šachtový s rámem DN600 třída D 400,  bez odvětrání</t>
  </si>
  <si>
    <t>1273074443</t>
  </si>
  <si>
    <t>1+1+1+1+1</t>
  </si>
  <si>
    <t>114</t>
  </si>
  <si>
    <t>899202112</t>
  </si>
  <si>
    <t>Osazení mříží litinových včetně rámů a košů na bahno pro třídu zatížení A15</t>
  </si>
  <si>
    <t>-1151293093</t>
  </si>
  <si>
    <t>115</t>
  </si>
  <si>
    <t>55242333</t>
  </si>
  <si>
    <t xml:space="preserve">mříž na horskou vpust -  700x700mm 4-stranný rám</t>
  </si>
  <si>
    <t>-1234934491</t>
  </si>
  <si>
    <t>116</t>
  </si>
  <si>
    <t>55242327</t>
  </si>
  <si>
    <t>mříž na výústní objekt - 800x500mm, 4-stranný rám</t>
  </si>
  <si>
    <t>-371488847</t>
  </si>
  <si>
    <t>117</t>
  </si>
  <si>
    <t>899203211</t>
  </si>
  <si>
    <t>Demontáž mříží litinových včetně rámů hmotnosti přes 100 do 150 kg</t>
  </si>
  <si>
    <t>1622129965</t>
  </si>
  <si>
    <t>Demontáž mříží litinových včetně rámů, hmotnosti jednotlivě přes 100 do 150 Kg</t>
  </si>
  <si>
    <t>118</t>
  </si>
  <si>
    <t>899204112</t>
  </si>
  <si>
    <t>Osazení mříží litinových včetně rámů a košů na bahno pro třídu zatížení D400, E600</t>
  </si>
  <si>
    <t>178269529</t>
  </si>
  <si>
    <t>119</t>
  </si>
  <si>
    <t>55242321</t>
  </si>
  <si>
    <t>mříž vtoková litinová plochá 500x500mm, včetně rámu a koše na splaveniny</t>
  </si>
  <si>
    <t>183682792</t>
  </si>
  <si>
    <t>120</t>
  </si>
  <si>
    <t>899231111</t>
  </si>
  <si>
    <t>Výšková úprava uličního vstupu nebo vpusti do 200 mm zvýšením mříže</t>
  </si>
  <si>
    <t>-405188466</t>
  </si>
  <si>
    <t xml:space="preserve">Výšková úprava uličního vstupu nebo vpusti do 200 mm  zvýšením mříže</t>
  </si>
  <si>
    <t>121</t>
  </si>
  <si>
    <t>899303811</t>
  </si>
  <si>
    <t>Demontáž poklopů betonových nebo ŽB včetně rámu hmotnosti přes 100 do 150 kg</t>
  </si>
  <si>
    <t>-2118005459</t>
  </si>
  <si>
    <t>Demontáž poklopů betonových a železobetonových včetně rámu, hmotnosti jednotlivě přes 100 do 150 kg</t>
  </si>
  <si>
    <t>122</t>
  </si>
  <si>
    <t>899331111</t>
  </si>
  <si>
    <t>Výšková úprava uličního vstupu nebo vpusti do 200 mm zvýšením poklopu</t>
  </si>
  <si>
    <t>1186155156</t>
  </si>
  <si>
    <t xml:space="preserve">Výšková úprava uličního vstupu nebo vpusti do 200 mm  zvýšením poklopu</t>
  </si>
  <si>
    <t>123</t>
  </si>
  <si>
    <t>899332111</t>
  </si>
  <si>
    <t>Výšková úprava uličního vstupu nebo vpusti do 200 mm snížením poklopu</t>
  </si>
  <si>
    <t>-1042136863</t>
  </si>
  <si>
    <t xml:space="preserve">Výšková úprava uličního vstupu nebo vpusti do 200 mm  snížením poklopu</t>
  </si>
  <si>
    <t>124</t>
  </si>
  <si>
    <t>899503111</t>
  </si>
  <si>
    <t>Stupadla do šachet polyetylenová zapouštěcí kapsová osazovaná při zdění a betonování</t>
  </si>
  <si>
    <t>-566447118</t>
  </si>
  <si>
    <t>Stupadla do šachet a drobných objektů ocelová s PE povlakem zapouštěcí - kapsová osazovaná při zdění a betonování</t>
  </si>
  <si>
    <t>4*9</t>
  </si>
  <si>
    <t>125</t>
  </si>
  <si>
    <t>899623151</t>
  </si>
  <si>
    <t>Obetonování potrubí nebo zdiva stok betonem prostým tř. C 16/20 otevřený výkop</t>
  </si>
  <si>
    <t>2074274433</t>
  </si>
  <si>
    <t>Obetonování potrubí nebo zdiva stok betonem prostým v otevřeném výkopu, beton tř. C 16/20</t>
  </si>
  <si>
    <t>((13,6+7,2+6,2)*1,2*0,8)-7,6</t>
  </si>
  <si>
    <t>997</t>
  </si>
  <si>
    <t>Přesun sutě</t>
  </si>
  <si>
    <t>126</t>
  </si>
  <si>
    <t>997221571</t>
  </si>
  <si>
    <t>Vodorovná doprava vybouraných hmot do 1 km</t>
  </si>
  <si>
    <t>-1818792562</t>
  </si>
  <si>
    <t xml:space="preserve">Vodorovná doprava vybouraných hmot  bez naložení, ale se složením a s hrubým urovnáním na vzdálenost do 1 km</t>
  </si>
  <si>
    <t>"Hmotnost vybouraných hmot z betonu prostého (šachty a trouby)"126,869</t>
  </si>
  <si>
    <t>127</t>
  </si>
  <si>
    <t>997221579</t>
  </si>
  <si>
    <t>Příplatek ZKD 1 km u vodorovné dopravy vybouraných hmot</t>
  </si>
  <si>
    <t>-1332712501</t>
  </si>
  <si>
    <t xml:space="preserve">Vodorovná doprava vybouraných hmot  bez naložení, ale se složením a s hrubým urovnáním na vzdálenost Příplatek k ceně za každý další i započatý 1 km přes 1 km</t>
  </si>
  <si>
    <t>"Hmotnost vybouraných hmot násobena vzdáleností na skládku"126,869*10</t>
  </si>
  <si>
    <t>128</t>
  </si>
  <si>
    <t>997221612</t>
  </si>
  <si>
    <t>Nakládání vybouraných hmot na dopravní prostředky pro vodorovnou dopravu</t>
  </si>
  <si>
    <t>-1080540903</t>
  </si>
  <si>
    <t xml:space="preserve">Nakládání na dopravní prostředky  pro vodorovnou dopravu vybouraných hmot</t>
  </si>
  <si>
    <t>129</t>
  </si>
  <si>
    <t>997221815</t>
  </si>
  <si>
    <t>Poplatek za uložení na skládce (skládkovné) stavebního odpadu betonového kód odpadu 170 101</t>
  </si>
  <si>
    <t>1280205033</t>
  </si>
  <si>
    <t>Poplatek za uložení stavebního odpadu na skládce (skládkovné) z prostého betonu zatříděného do Katalogu odpadů pod kódem 170 101</t>
  </si>
  <si>
    <t>998</t>
  </si>
  <si>
    <t>Přesun hmot</t>
  </si>
  <si>
    <t>130</t>
  </si>
  <si>
    <t>998276101</t>
  </si>
  <si>
    <t>Přesun hmot pro trubní vedení z trub z plastických hmot otevřený výkop</t>
  </si>
  <si>
    <t>-1743426121</t>
  </si>
  <si>
    <t>Přesun hmot pro trubní vedení hloubené z trub z plastických hmot nebo sklolaminátových pro vodovody nebo kanalizace v otevřeném výkopu dopravní vzdálenost do 15 m</t>
  </si>
  <si>
    <t>"Hmotnost přesouvaných hmot a materiálu pro oddíl: 8 - Trubní vedení"51,68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</si>
</sst>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0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left"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right" vertical="center"/>
    </xf>
    <xf numFmtId="0" fontId="18" fillId="5" borderId="8" xfId="0" applyFont="1" applyFill="1" applyBorder="1" applyAlignment="1">
      <alignment horizontal="left" vertical="center"/>
    </xf>
    <xf numFmtId="0" fontId="18" fillId="5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8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8" fillId="5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 applyProtection="1">
      <alignment horizontal="center" vertical="center" wrapText="1"/>
      <protection locked="0"/>
    </xf>
    <xf numFmtId="0" fontId="18" fillId="5" borderId="18" xfId="0" applyFont="1" applyFill="1" applyBorder="1" applyAlignment="1">
      <alignment horizontal="center" vertical="center" wrapText="1"/>
    </xf>
    <xf numFmtId="4" fontId="20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16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ht="36.96" customHeight="1">
      <c r="AR2" s="14" t="s">
        <v>5</v>
      </c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ht="12" customHeight="1">
      <c r="B5" s="18"/>
      <c r="D5" s="22" t="s">
        <v>13</v>
      </c>
      <c r="K5" s="15" t="s">
        <v>14</v>
      </c>
      <c r="AR5" s="18"/>
      <c r="BE5" s="23" t="s">
        <v>15</v>
      </c>
      <c r="BS5" s="15" t="s">
        <v>6</v>
      </c>
    </row>
    <row r="6" ht="36.96" customHeight="1">
      <c r="B6" s="18"/>
      <c r="D6" s="24" t="s">
        <v>16</v>
      </c>
      <c r="K6" s="25" t="s">
        <v>17</v>
      </c>
      <c r="AR6" s="18"/>
      <c r="BE6" s="26"/>
      <c r="BS6" s="15" t="s">
        <v>6</v>
      </c>
    </row>
    <row r="7" ht="12" customHeight="1">
      <c r="B7" s="18"/>
      <c r="D7" s="27" t="s">
        <v>18</v>
      </c>
      <c r="K7" s="15" t="s">
        <v>1</v>
      </c>
      <c r="AK7" s="27" t="s">
        <v>19</v>
      </c>
      <c r="AN7" s="15" t="s">
        <v>1</v>
      </c>
      <c r="AR7" s="18"/>
      <c r="BE7" s="26"/>
      <c r="BS7" s="15" t="s">
        <v>6</v>
      </c>
    </row>
    <row r="8" ht="12" customHeight="1">
      <c r="B8" s="18"/>
      <c r="D8" s="27" t="s">
        <v>20</v>
      </c>
      <c r="K8" s="15" t="s">
        <v>21</v>
      </c>
      <c r="AK8" s="27" t="s">
        <v>22</v>
      </c>
      <c r="AN8" s="28" t="s">
        <v>23</v>
      </c>
      <c r="AR8" s="18"/>
      <c r="BE8" s="26"/>
      <c r="BS8" s="15" t="s">
        <v>6</v>
      </c>
    </row>
    <row r="9" ht="14.4" customHeight="1">
      <c r="B9" s="18"/>
      <c r="AR9" s="18"/>
      <c r="BE9" s="26"/>
      <c r="BS9" s="15" t="s">
        <v>6</v>
      </c>
    </row>
    <row r="10" ht="12" customHeight="1">
      <c r="B10" s="18"/>
      <c r="D10" s="27" t="s">
        <v>24</v>
      </c>
      <c r="AK10" s="27" t="s">
        <v>25</v>
      </c>
      <c r="AN10" s="15" t="s">
        <v>1</v>
      </c>
      <c r="AR10" s="18"/>
      <c r="BE10" s="26"/>
      <c r="BS10" s="15" t="s">
        <v>6</v>
      </c>
    </row>
    <row r="11" ht="18.48" customHeight="1">
      <c r="B11" s="18"/>
      <c r="E11" s="15" t="s">
        <v>26</v>
      </c>
      <c r="AK11" s="27" t="s">
        <v>27</v>
      </c>
      <c r="AN11" s="15" t="s">
        <v>1</v>
      </c>
      <c r="AR11" s="18"/>
      <c r="BE11" s="26"/>
      <c r="BS11" s="15" t="s">
        <v>6</v>
      </c>
    </row>
    <row r="12" ht="6.96" customHeight="1">
      <c r="B12" s="18"/>
      <c r="AR12" s="18"/>
      <c r="BE12" s="26"/>
      <c r="BS12" s="15" t="s">
        <v>6</v>
      </c>
    </row>
    <row r="13" ht="12" customHeight="1">
      <c r="B13" s="18"/>
      <c r="D13" s="27" t="s">
        <v>28</v>
      </c>
      <c r="AK13" s="27" t="s">
        <v>25</v>
      </c>
      <c r="AN13" s="29" t="s">
        <v>29</v>
      </c>
      <c r="AR13" s="18"/>
      <c r="BE13" s="26"/>
      <c r="BS13" s="15" t="s">
        <v>6</v>
      </c>
    </row>
    <row r="14">
      <c r="B14" s="18"/>
      <c r="E14" s="29" t="s">
        <v>29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27</v>
      </c>
      <c r="AN14" s="29" t="s">
        <v>29</v>
      </c>
      <c r="AR14" s="18"/>
      <c r="BE14" s="26"/>
      <c r="BS14" s="15" t="s">
        <v>6</v>
      </c>
    </row>
    <row r="15" ht="6.96" customHeight="1">
      <c r="B15" s="18"/>
      <c r="AR15" s="18"/>
      <c r="BE15" s="26"/>
      <c r="BS15" s="15" t="s">
        <v>3</v>
      </c>
    </row>
    <row r="16" ht="12" customHeight="1">
      <c r="B16" s="18"/>
      <c r="D16" s="27" t="s">
        <v>30</v>
      </c>
      <c r="AK16" s="27" t="s">
        <v>25</v>
      </c>
      <c r="AN16" s="15" t="s">
        <v>1</v>
      </c>
      <c r="AR16" s="18"/>
      <c r="BE16" s="26"/>
      <c r="BS16" s="15" t="s">
        <v>3</v>
      </c>
    </row>
    <row r="17" ht="18.48" customHeight="1">
      <c r="B17" s="18"/>
      <c r="E17" s="15" t="s">
        <v>31</v>
      </c>
      <c r="AK17" s="27" t="s">
        <v>27</v>
      </c>
      <c r="AN17" s="15" t="s">
        <v>1</v>
      </c>
      <c r="AR17" s="18"/>
      <c r="BE17" s="26"/>
      <c r="BS17" s="15" t="s">
        <v>32</v>
      </c>
    </row>
    <row r="18" ht="6.96" customHeight="1">
      <c r="B18" s="18"/>
      <c r="AR18" s="18"/>
      <c r="BE18" s="26"/>
      <c r="BS18" s="15" t="s">
        <v>6</v>
      </c>
    </row>
    <row r="19" ht="12" customHeight="1">
      <c r="B19" s="18"/>
      <c r="D19" s="27" t="s">
        <v>33</v>
      </c>
      <c r="AK19" s="27" t="s">
        <v>25</v>
      </c>
      <c r="AN19" s="15" t="s">
        <v>1</v>
      </c>
      <c r="AR19" s="18"/>
      <c r="BE19" s="26"/>
      <c r="BS19" s="15" t="s">
        <v>6</v>
      </c>
    </row>
    <row r="20" ht="18.48" customHeight="1">
      <c r="B20" s="18"/>
      <c r="E20" s="15" t="s">
        <v>34</v>
      </c>
      <c r="AK20" s="27" t="s">
        <v>27</v>
      </c>
      <c r="AN20" s="15" t="s">
        <v>1</v>
      </c>
      <c r="AR20" s="18"/>
      <c r="BE20" s="26"/>
      <c r="BS20" s="15" t="s">
        <v>32</v>
      </c>
    </row>
    <row r="21" ht="6.96" customHeight="1">
      <c r="B21" s="18"/>
      <c r="AR21" s="18"/>
      <c r="BE21" s="26"/>
    </row>
    <row r="22" ht="12" customHeight="1">
      <c r="B22" s="18"/>
      <c r="D22" s="27" t="s">
        <v>35</v>
      </c>
      <c r="AR22" s="18"/>
      <c r="BE22" s="26"/>
    </row>
    <row r="23" ht="16.5" customHeight="1">
      <c r="B23" s="18"/>
      <c r="E23" s="31" t="s">
        <v>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R23" s="18"/>
      <c r="BE23" s="26"/>
    </row>
    <row r="24" ht="6.96" customHeight="1">
      <c r="B24" s="18"/>
      <c r="AR24" s="18"/>
      <c r="BE24" s="26"/>
    </row>
    <row r="25" ht="6.96" customHeight="1">
      <c r="B25" s="18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18"/>
      <c r="BE25" s="26"/>
    </row>
    <row r="26" s="1" customFormat="1" ht="25.92" customHeight="1">
      <c r="B26" s="33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6">
        <f>ROUND(AG54,2)</f>
        <v>0</v>
      </c>
      <c r="AL26" s="35"/>
      <c r="AM26" s="35"/>
      <c r="AN26" s="35"/>
      <c r="AO26" s="35"/>
      <c r="AR26" s="33"/>
      <c r="BE26" s="26"/>
    </row>
    <row r="27" s="1" customFormat="1" ht="6.96" customHeight="1">
      <c r="B27" s="33"/>
      <c r="AR27" s="33"/>
      <c r="BE27" s="26"/>
    </row>
    <row r="28" s="1" customFormat="1">
      <c r="B28" s="33"/>
      <c r="L28" s="37" t="s">
        <v>37</v>
      </c>
      <c r="M28" s="37"/>
      <c r="N28" s="37"/>
      <c r="O28" s="37"/>
      <c r="P28" s="37"/>
      <c r="W28" s="37" t="s">
        <v>38</v>
      </c>
      <c r="X28" s="37"/>
      <c r="Y28" s="37"/>
      <c r="Z28" s="37"/>
      <c r="AA28" s="37"/>
      <c r="AB28" s="37"/>
      <c r="AC28" s="37"/>
      <c r="AD28" s="37"/>
      <c r="AE28" s="37"/>
      <c r="AK28" s="37" t="s">
        <v>39</v>
      </c>
      <c r="AL28" s="37"/>
      <c r="AM28" s="37"/>
      <c r="AN28" s="37"/>
      <c r="AO28" s="37"/>
      <c r="AR28" s="33"/>
      <c r="BE28" s="26"/>
    </row>
    <row r="29" s="2" customFormat="1" ht="14.4" customHeight="1">
      <c r="B29" s="38"/>
      <c r="D29" s="27" t="s">
        <v>40</v>
      </c>
      <c r="F29" s="27" t="s">
        <v>41</v>
      </c>
      <c r="L29" s="39">
        <v>0.20999999999999999</v>
      </c>
      <c r="M29" s="2"/>
      <c r="N29" s="2"/>
      <c r="O29" s="2"/>
      <c r="P29" s="2"/>
      <c r="W29" s="40">
        <f>ROUND(AZ54, 2)</f>
        <v>0</v>
      </c>
      <c r="X29" s="2"/>
      <c r="Y29" s="2"/>
      <c r="Z29" s="2"/>
      <c r="AA29" s="2"/>
      <c r="AB29" s="2"/>
      <c r="AC29" s="2"/>
      <c r="AD29" s="2"/>
      <c r="AE29" s="2"/>
      <c r="AK29" s="40">
        <f>ROUND(AV54, 2)</f>
        <v>0</v>
      </c>
      <c r="AL29" s="2"/>
      <c r="AM29" s="2"/>
      <c r="AN29" s="2"/>
      <c r="AO29" s="2"/>
      <c r="AR29" s="38"/>
      <c r="BE29" s="26"/>
    </row>
    <row r="30" s="2" customFormat="1" ht="14.4" customHeight="1">
      <c r="B30" s="38"/>
      <c r="F30" s="27" t="s">
        <v>42</v>
      </c>
      <c r="L30" s="39">
        <v>0.14999999999999999</v>
      </c>
      <c r="M30" s="2"/>
      <c r="N30" s="2"/>
      <c r="O30" s="2"/>
      <c r="P30" s="2"/>
      <c r="W30" s="40">
        <f>ROUND(BA54, 2)</f>
        <v>0</v>
      </c>
      <c r="X30" s="2"/>
      <c r="Y30" s="2"/>
      <c r="Z30" s="2"/>
      <c r="AA30" s="2"/>
      <c r="AB30" s="2"/>
      <c r="AC30" s="2"/>
      <c r="AD30" s="2"/>
      <c r="AE30" s="2"/>
      <c r="AK30" s="40">
        <f>ROUND(AW54, 2)</f>
        <v>0</v>
      </c>
      <c r="AL30" s="2"/>
      <c r="AM30" s="2"/>
      <c r="AN30" s="2"/>
      <c r="AO30" s="2"/>
      <c r="AR30" s="38"/>
      <c r="BE30" s="26"/>
    </row>
    <row r="31" hidden="1" s="2" customFormat="1" ht="14.4" customHeight="1">
      <c r="B31" s="38"/>
      <c r="F31" s="27" t="s">
        <v>43</v>
      </c>
      <c r="L31" s="39">
        <v>0.20999999999999999</v>
      </c>
      <c r="M31" s="2"/>
      <c r="N31" s="2"/>
      <c r="O31" s="2"/>
      <c r="P31" s="2"/>
      <c r="W31" s="40">
        <f>ROUND(BB54, 2)</f>
        <v>0</v>
      </c>
      <c r="X31" s="2"/>
      <c r="Y31" s="2"/>
      <c r="Z31" s="2"/>
      <c r="AA31" s="2"/>
      <c r="AB31" s="2"/>
      <c r="AC31" s="2"/>
      <c r="AD31" s="2"/>
      <c r="AE31" s="2"/>
      <c r="AK31" s="40">
        <v>0</v>
      </c>
      <c r="AL31" s="2"/>
      <c r="AM31" s="2"/>
      <c r="AN31" s="2"/>
      <c r="AO31" s="2"/>
      <c r="AR31" s="38"/>
      <c r="BE31" s="26"/>
    </row>
    <row r="32" hidden="1" s="2" customFormat="1" ht="14.4" customHeight="1">
      <c r="B32" s="38"/>
      <c r="F32" s="27" t="s">
        <v>44</v>
      </c>
      <c r="L32" s="39">
        <v>0.14999999999999999</v>
      </c>
      <c r="M32" s="2"/>
      <c r="N32" s="2"/>
      <c r="O32" s="2"/>
      <c r="P32" s="2"/>
      <c r="W32" s="40">
        <f>ROUND(BC54, 2)</f>
        <v>0</v>
      </c>
      <c r="X32" s="2"/>
      <c r="Y32" s="2"/>
      <c r="Z32" s="2"/>
      <c r="AA32" s="2"/>
      <c r="AB32" s="2"/>
      <c r="AC32" s="2"/>
      <c r="AD32" s="2"/>
      <c r="AE32" s="2"/>
      <c r="AK32" s="40">
        <v>0</v>
      </c>
      <c r="AL32" s="2"/>
      <c r="AM32" s="2"/>
      <c r="AN32" s="2"/>
      <c r="AO32" s="2"/>
      <c r="AR32" s="38"/>
      <c r="BE32" s="26"/>
    </row>
    <row r="33" hidden="1" s="2" customFormat="1" ht="14.4" customHeight="1">
      <c r="B33" s="38"/>
      <c r="F33" s="27" t="s">
        <v>45</v>
      </c>
      <c r="L33" s="39">
        <v>0</v>
      </c>
      <c r="M33" s="2"/>
      <c r="N33" s="2"/>
      <c r="O33" s="2"/>
      <c r="P33" s="2"/>
      <c r="W33" s="40">
        <f>ROUND(BD54, 2)</f>
        <v>0</v>
      </c>
      <c r="X33" s="2"/>
      <c r="Y33" s="2"/>
      <c r="Z33" s="2"/>
      <c r="AA33" s="2"/>
      <c r="AB33" s="2"/>
      <c r="AC33" s="2"/>
      <c r="AD33" s="2"/>
      <c r="AE33" s="2"/>
      <c r="AK33" s="40">
        <v>0</v>
      </c>
      <c r="AL33" s="2"/>
      <c r="AM33" s="2"/>
      <c r="AN33" s="2"/>
      <c r="AO33" s="2"/>
      <c r="AR33" s="38"/>
      <c r="BE33" s="26"/>
    </row>
    <row r="34" s="1" customFormat="1" ht="6.96" customHeight="1">
      <c r="B34" s="33"/>
      <c r="AR34" s="33"/>
      <c r="BE34" s="26"/>
    </row>
    <row r="35" s="1" customFormat="1" ht="25.92" customHeight="1">
      <c r="B35" s="33"/>
      <c r="C35" s="41"/>
      <c r="D35" s="42" t="s">
        <v>46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47</v>
      </c>
      <c r="U35" s="43"/>
      <c r="V35" s="43"/>
      <c r="W35" s="43"/>
      <c r="X35" s="45" t="s">
        <v>48</v>
      </c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6">
        <f>SUM(AK26:AK33)</f>
        <v>0</v>
      </c>
      <c r="AL35" s="43"/>
      <c r="AM35" s="43"/>
      <c r="AN35" s="43"/>
      <c r="AO35" s="47"/>
      <c r="AP35" s="41"/>
      <c r="AQ35" s="41"/>
      <c r="AR35" s="33"/>
    </row>
    <row r="36" s="1" customFormat="1" ht="6.96" customHeight="1">
      <c r="B36" s="33"/>
      <c r="AR36" s="33"/>
    </row>
    <row r="37" s="1" customFormat="1" ht="6.96" customHeight="1"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33"/>
    </row>
    <row r="41" s="1" customFormat="1" ht="6.96" customHeight="1"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33"/>
    </row>
    <row r="42" s="1" customFormat="1" ht="24.96" customHeight="1">
      <c r="B42" s="33"/>
      <c r="C42" s="19" t="s">
        <v>49</v>
      </c>
      <c r="AR42" s="33"/>
    </row>
    <row r="43" s="1" customFormat="1" ht="6.96" customHeight="1">
      <c r="B43" s="33"/>
      <c r="AR43" s="33"/>
    </row>
    <row r="44" s="1" customFormat="1" ht="12" customHeight="1">
      <c r="B44" s="33"/>
      <c r="C44" s="27" t="s">
        <v>13</v>
      </c>
      <c r="L44" s="1" t="str">
        <f>K5</f>
        <v>190423</v>
      </c>
      <c r="AR44" s="33"/>
    </row>
    <row r="45" s="3" customFormat="1" ht="36.96" customHeight="1">
      <c r="B45" s="52"/>
      <c r="C45" s="53" t="s">
        <v>16</v>
      </c>
      <c r="L45" s="54" t="str">
        <f>K6</f>
        <v>SEGREGACE PĚŠÍ DOPRAVY A ODVODNĚNÍ PROSTORU PŘI SILNICI III/3087 + III/3086</v>
      </c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R45" s="52"/>
    </row>
    <row r="46" s="1" customFormat="1" ht="6.96" customHeight="1">
      <c r="B46" s="33"/>
      <c r="AR46" s="33"/>
    </row>
    <row r="47" s="1" customFormat="1" ht="12" customHeight="1">
      <c r="B47" s="33"/>
      <c r="C47" s="27" t="s">
        <v>20</v>
      </c>
      <c r="L47" s="55" t="str">
        <f>IF(K8="","",K8)</f>
        <v>ČÍBUZ</v>
      </c>
      <c r="AI47" s="27" t="s">
        <v>22</v>
      </c>
      <c r="AM47" s="56" t="str">
        <f>IF(AN8= "","",AN8)</f>
        <v>23. 4. 2019</v>
      </c>
      <c r="AN47" s="56"/>
      <c r="AR47" s="33"/>
    </row>
    <row r="48" s="1" customFormat="1" ht="6.96" customHeight="1">
      <c r="B48" s="33"/>
      <c r="AR48" s="33"/>
    </row>
    <row r="49" s="1" customFormat="1" ht="24.9" customHeight="1">
      <c r="B49" s="33"/>
      <c r="C49" s="27" t="s">
        <v>24</v>
      </c>
      <c r="L49" s="1" t="str">
        <f>IF(E11= "","",E11)</f>
        <v>Obec Skalice</v>
      </c>
      <c r="AI49" s="27" t="s">
        <v>30</v>
      </c>
      <c r="AM49" s="6" t="str">
        <f>IF(E17="","",E17)</f>
        <v>Sanit Studio, s.r.o., Jižní 870, 500 03 HK</v>
      </c>
      <c r="AN49" s="1"/>
      <c r="AO49" s="1"/>
      <c r="AP49" s="1"/>
      <c r="AR49" s="33"/>
      <c r="AS49" s="57" t="s">
        <v>50</v>
      </c>
      <c r="AT49" s="58"/>
      <c r="AU49" s="59"/>
      <c r="AV49" s="59"/>
      <c r="AW49" s="59"/>
      <c r="AX49" s="59"/>
      <c r="AY49" s="59"/>
      <c r="AZ49" s="59"/>
      <c r="BA49" s="59"/>
      <c r="BB49" s="59"/>
      <c r="BC49" s="59"/>
      <c r="BD49" s="60"/>
    </row>
    <row r="50" s="1" customFormat="1" ht="13.65" customHeight="1">
      <c r="B50" s="33"/>
      <c r="C50" s="27" t="s">
        <v>28</v>
      </c>
      <c r="L50" s="1" t="str">
        <f>IF(E14= "Vyplň údaj","",E14)</f>
        <v/>
      </c>
      <c r="AI50" s="27" t="s">
        <v>33</v>
      </c>
      <c r="AM50" s="6" t="str">
        <f>IF(E20="","",E20)</f>
        <v>David Stanner</v>
      </c>
      <c r="AN50" s="1"/>
      <c r="AO50" s="1"/>
      <c r="AP50" s="1"/>
      <c r="AR50" s="33"/>
      <c r="AS50" s="61"/>
      <c r="AT50" s="62"/>
      <c r="AU50" s="63"/>
      <c r="AV50" s="63"/>
      <c r="AW50" s="63"/>
      <c r="AX50" s="63"/>
      <c r="AY50" s="63"/>
      <c r="AZ50" s="63"/>
      <c r="BA50" s="63"/>
      <c r="BB50" s="63"/>
      <c r="BC50" s="63"/>
      <c r="BD50" s="64"/>
    </row>
    <row r="51" s="1" customFormat="1" ht="10.8" customHeight="1">
      <c r="B51" s="33"/>
      <c r="AR51" s="33"/>
      <c r="AS51" s="61"/>
      <c r="AT51" s="62"/>
      <c r="AU51" s="63"/>
      <c r="AV51" s="63"/>
      <c r="AW51" s="63"/>
      <c r="AX51" s="63"/>
      <c r="AY51" s="63"/>
      <c r="AZ51" s="63"/>
      <c r="BA51" s="63"/>
      <c r="BB51" s="63"/>
      <c r="BC51" s="63"/>
      <c r="BD51" s="64"/>
    </row>
    <row r="52" s="1" customFormat="1" ht="29.28" customHeight="1">
      <c r="B52" s="33"/>
      <c r="C52" s="65" t="s">
        <v>51</v>
      </c>
      <c r="D52" s="66"/>
      <c r="E52" s="66"/>
      <c r="F52" s="66"/>
      <c r="G52" s="66"/>
      <c r="H52" s="67"/>
      <c r="I52" s="68" t="s">
        <v>52</v>
      </c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9" t="s">
        <v>53</v>
      </c>
      <c r="AH52" s="66"/>
      <c r="AI52" s="66"/>
      <c r="AJ52" s="66"/>
      <c r="AK52" s="66"/>
      <c r="AL52" s="66"/>
      <c r="AM52" s="66"/>
      <c r="AN52" s="68" t="s">
        <v>54</v>
      </c>
      <c r="AO52" s="66"/>
      <c r="AP52" s="70"/>
      <c r="AQ52" s="71" t="s">
        <v>55</v>
      </c>
      <c r="AR52" s="33"/>
      <c r="AS52" s="72" t="s">
        <v>56</v>
      </c>
      <c r="AT52" s="73" t="s">
        <v>57</v>
      </c>
      <c r="AU52" s="73" t="s">
        <v>58</v>
      </c>
      <c r="AV52" s="73" t="s">
        <v>59</v>
      </c>
      <c r="AW52" s="73" t="s">
        <v>60</v>
      </c>
      <c r="AX52" s="73" t="s">
        <v>61</v>
      </c>
      <c r="AY52" s="73" t="s">
        <v>62</v>
      </c>
      <c r="AZ52" s="73" t="s">
        <v>63</v>
      </c>
      <c r="BA52" s="73" t="s">
        <v>64</v>
      </c>
      <c r="BB52" s="73" t="s">
        <v>65</v>
      </c>
      <c r="BC52" s="73" t="s">
        <v>66</v>
      </c>
      <c r="BD52" s="74" t="s">
        <v>67</v>
      </c>
    </row>
    <row r="53" s="1" customFormat="1" ht="10.8" customHeight="1">
      <c r="B53" s="33"/>
      <c r="AR53" s="33"/>
      <c r="AS53" s="75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60"/>
    </row>
    <row r="54" s="4" customFormat="1" ht="32.4" customHeight="1">
      <c r="B54" s="76"/>
      <c r="C54" s="77" t="s">
        <v>68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9">
        <f>ROUND(AG55,2)</f>
        <v>0</v>
      </c>
      <c r="AH54" s="79"/>
      <c r="AI54" s="79"/>
      <c r="AJ54" s="79"/>
      <c r="AK54" s="79"/>
      <c r="AL54" s="79"/>
      <c r="AM54" s="79"/>
      <c r="AN54" s="80">
        <f>SUM(AG54,AT54)</f>
        <v>0</v>
      </c>
      <c r="AO54" s="80"/>
      <c r="AP54" s="80"/>
      <c r="AQ54" s="81" t="s">
        <v>1</v>
      </c>
      <c r="AR54" s="76"/>
      <c r="AS54" s="82">
        <f>ROUND(AS55,2)</f>
        <v>0</v>
      </c>
      <c r="AT54" s="83">
        <f>ROUND(SUM(AV54:AW54),2)</f>
        <v>0</v>
      </c>
      <c r="AU54" s="84">
        <f>ROUND(AU55,5)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ROUND(AZ55,2)</f>
        <v>0</v>
      </c>
      <c r="BA54" s="83">
        <f>ROUND(BA55,2)</f>
        <v>0</v>
      </c>
      <c r="BB54" s="83">
        <f>ROUND(BB55,2)</f>
        <v>0</v>
      </c>
      <c r="BC54" s="83">
        <f>ROUND(BC55,2)</f>
        <v>0</v>
      </c>
      <c r="BD54" s="85">
        <f>ROUND(BD55,2)</f>
        <v>0</v>
      </c>
      <c r="BS54" s="86" t="s">
        <v>69</v>
      </c>
      <c r="BT54" s="86" t="s">
        <v>70</v>
      </c>
      <c r="BU54" s="87" t="s">
        <v>71</v>
      </c>
      <c r="BV54" s="86" t="s">
        <v>72</v>
      </c>
      <c r="BW54" s="86" t="s">
        <v>4</v>
      </c>
      <c r="BX54" s="86" t="s">
        <v>73</v>
      </c>
      <c r="CL54" s="86" t="s">
        <v>1</v>
      </c>
    </row>
    <row r="55" s="5" customFormat="1" ht="27" customHeight="1">
      <c r="A55" s="88" t="s">
        <v>74</v>
      </c>
      <c r="B55" s="89"/>
      <c r="C55" s="90"/>
      <c r="D55" s="91" t="s">
        <v>75</v>
      </c>
      <c r="E55" s="91"/>
      <c r="F55" s="91"/>
      <c r="G55" s="91"/>
      <c r="H55" s="91"/>
      <c r="I55" s="92"/>
      <c r="J55" s="91" t="s">
        <v>76</v>
      </c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3">
        <f>'D.1.2. -  SO 301 - OPRAVA...'!J30</f>
        <v>0</v>
      </c>
      <c r="AH55" s="92"/>
      <c r="AI55" s="92"/>
      <c r="AJ55" s="92"/>
      <c r="AK55" s="92"/>
      <c r="AL55" s="92"/>
      <c r="AM55" s="92"/>
      <c r="AN55" s="93">
        <f>SUM(AG55,AT55)</f>
        <v>0</v>
      </c>
      <c r="AO55" s="92"/>
      <c r="AP55" s="92"/>
      <c r="AQ55" s="94" t="s">
        <v>77</v>
      </c>
      <c r="AR55" s="89"/>
      <c r="AS55" s="95">
        <v>0</v>
      </c>
      <c r="AT55" s="96">
        <f>ROUND(SUM(AV55:AW55),2)</f>
        <v>0</v>
      </c>
      <c r="AU55" s="97">
        <f>'D.1.2. -  SO 301 - OPRAVA...'!P86</f>
        <v>0</v>
      </c>
      <c r="AV55" s="96">
        <f>'D.1.2. -  SO 301 - OPRAVA...'!J33</f>
        <v>0</v>
      </c>
      <c r="AW55" s="96">
        <f>'D.1.2. -  SO 301 - OPRAVA...'!J34</f>
        <v>0</v>
      </c>
      <c r="AX55" s="96">
        <f>'D.1.2. -  SO 301 - OPRAVA...'!J35</f>
        <v>0</v>
      </c>
      <c r="AY55" s="96">
        <f>'D.1.2. -  SO 301 - OPRAVA...'!J36</f>
        <v>0</v>
      </c>
      <c r="AZ55" s="96">
        <f>'D.1.2. -  SO 301 - OPRAVA...'!F33</f>
        <v>0</v>
      </c>
      <c r="BA55" s="96">
        <f>'D.1.2. -  SO 301 - OPRAVA...'!F34</f>
        <v>0</v>
      </c>
      <c r="BB55" s="96">
        <f>'D.1.2. -  SO 301 - OPRAVA...'!F35</f>
        <v>0</v>
      </c>
      <c r="BC55" s="96">
        <f>'D.1.2. -  SO 301 - OPRAVA...'!F36</f>
        <v>0</v>
      </c>
      <c r="BD55" s="98">
        <f>'D.1.2. -  SO 301 - OPRAVA...'!F37</f>
        <v>0</v>
      </c>
      <c r="BT55" s="99" t="s">
        <v>78</v>
      </c>
      <c r="BV55" s="99" t="s">
        <v>72</v>
      </c>
      <c r="BW55" s="99" t="s">
        <v>79</v>
      </c>
      <c r="BX55" s="99" t="s">
        <v>4</v>
      </c>
      <c r="CL55" s="99" t="s">
        <v>1</v>
      </c>
      <c r="CM55" s="99" t="s">
        <v>80</v>
      </c>
    </row>
    <row r="56" s="1" customFormat="1" ht="30" customHeight="1">
      <c r="B56" s="33"/>
      <c r="AR56" s="33"/>
    </row>
    <row r="57" s="1" customFormat="1" ht="6.96" customHeight="1"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33"/>
    </row>
  </sheetData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D.1.2. -  SO 301 - OPRAVA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00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4" t="s">
        <v>5</v>
      </c>
      <c r="AT2" s="15" t="s">
        <v>79</v>
      </c>
    </row>
    <row r="3" ht="6.96" customHeight="1">
      <c r="B3" s="16"/>
      <c r="C3" s="17"/>
      <c r="D3" s="17"/>
      <c r="E3" s="17"/>
      <c r="F3" s="17"/>
      <c r="G3" s="17"/>
      <c r="H3" s="17"/>
      <c r="I3" s="101"/>
      <c r="J3" s="17"/>
      <c r="K3" s="17"/>
      <c r="L3" s="18"/>
      <c r="AT3" s="15" t="s">
        <v>80</v>
      </c>
    </row>
    <row r="4" ht="24.96" customHeight="1">
      <c r="B4" s="18"/>
      <c r="D4" s="19" t="s">
        <v>81</v>
      </c>
      <c r="L4" s="18"/>
      <c r="M4" s="20" t="s">
        <v>10</v>
      </c>
      <c r="AT4" s="15" t="s">
        <v>3</v>
      </c>
    </row>
    <row r="5" ht="6.96" customHeight="1">
      <c r="B5" s="18"/>
      <c r="L5" s="18"/>
    </row>
    <row r="6" ht="12" customHeight="1">
      <c r="B6" s="18"/>
      <c r="D6" s="27" t="s">
        <v>16</v>
      </c>
      <c r="L6" s="18"/>
    </row>
    <row r="7" ht="16.5" customHeight="1">
      <c r="B7" s="18"/>
      <c r="E7" s="102" t="str">
        <f>'Rekapitulace stavby'!K6</f>
        <v>SEGREGACE PĚŠÍ DOPRAVY A ODVODNĚNÍ PROSTORU PŘI SILNICI III/3087 + III/3086</v>
      </c>
      <c r="F7" s="27"/>
      <c r="G7" s="27"/>
      <c r="H7" s="27"/>
      <c r="L7" s="18"/>
    </row>
    <row r="8" s="1" customFormat="1" ht="12" customHeight="1">
      <c r="B8" s="33"/>
      <c r="D8" s="27" t="s">
        <v>82</v>
      </c>
      <c r="I8" s="103"/>
      <c r="L8" s="33"/>
    </row>
    <row r="9" s="1" customFormat="1" ht="36.96" customHeight="1">
      <c r="B9" s="33"/>
      <c r="E9" s="54" t="s">
        <v>83</v>
      </c>
      <c r="F9" s="1"/>
      <c r="G9" s="1"/>
      <c r="H9" s="1"/>
      <c r="I9" s="103"/>
      <c r="L9" s="33"/>
    </row>
    <row r="10" s="1" customFormat="1">
      <c r="B10" s="33"/>
      <c r="I10" s="103"/>
      <c r="L10" s="33"/>
    </row>
    <row r="11" s="1" customFormat="1" ht="12" customHeight="1">
      <c r="B11" s="33"/>
      <c r="D11" s="27" t="s">
        <v>18</v>
      </c>
      <c r="F11" s="15" t="s">
        <v>1</v>
      </c>
      <c r="I11" s="104" t="s">
        <v>19</v>
      </c>
      <c r="J11" s="15" t="s">
        <v>1</v>
      </c>
      <c r="L11" s="33"/>
    </row>
    <row r="12" s="1" customFormat="1" ht="12" customHeight="1">
      <c r="B12" s="33"/>
      <c r="D12" s="27" t="s">
        <v>20</v>
      </c>
      <c r="F12" s="15" t="s">
        <v>21</v>
      </c>
      <c r="I12" s="104" t="s">
        <v>22</v>
      </c>
      <c r="J12" s="56" t="str">
        <f>'Rekapitulace stavby'!AN8</f>
        <v>23. 4. 2019</v>
      </c>
      <c r="L12" s="33"/>
    </row>
    <row r="13" s="1" customFormat="1" ht="10.8" customHeight="1">
      <c r="B13" s="33"/>
      <c r="I13" s="103"/>
      <c r="L13" s="33"/>
    </row>
    <row r="14" s="1" customFormat="1" ht="12" customHeight="1">
      <c r="B14" s="33"/>
      <c r="D14" s="27" t="s">
        <v>24</v>
      </c>
      <c r="I14" s="104" t="s">
        <v>25</v>
      </c>
      <c r="J14" s="15" t="s">
        <v>1</v>
      </c>
      <c r="L14" s="33"/>
    </row>
    <row r="15" s="1" customFormat="1" ht="18" customHeight="1">
      <c r="B15" s="33"/>
      <c r="E15" s="15" t="s">
        <v>26</v>
      </c>
      <c r="I15" s="104" t="s">
        <v>27</v>
      </c>
      <c r="J15" s="15" t="s">
        <v>1</v>
      </c>
      <c r="L15" s="33"/>
    </row>
    <row r="16" s="1" customFormat="1" ht="6.96" customHeight="1">
      <c r="B16" s="33"/>
      <c r="I16" s="103"/>
      <c r="L16" s="33"/>
    </row>
    <row r="17" s="1" customFormat="1" ht="12" customHeight="1">
      <c r="B17" s="33"/>
      <c r="D17" s="27" t="s">
        <v>28</v>
      </c>
      <c r="I17" s="104" t="s">
        <v>25</v>
      </c>
      <c r="J17" s="28" t="str">
        <f>'Rekapitulace stavby'!AN13</f>
        <v>Vyplň údaj</v>
      </c>
      <c r="L17" s="33"/>
    </row>
    <row r="18" s="1" customFormat="1" ht="18" customHeight="1">
      <c r="B18" s="33"/>
      <c r="E18" s="28" t="str">
        <f>'Rekapitulace stavby'!E14</f>
        <v>Vyplň údaj</v>
      </c>
      <c r="F18" s="15"/>
      <c r="G18" s="15"/>
      <c r="H18" s="15"/>
      <c r="I18" s="104" t="s">
        <v>27</v>
      </c>
      <c r="J18" s="28" t="str">
        <f>'Rekapitulace stavby'!AN14</f>
        <v>Vyplň údaj</v>
      </c>
      <c r="L18" s="33"/>
    </row>
    <row r="19" s="1" customFormat="1" ht="6.96" customHeight="1">
      <c r="B19" s="33"/>
      <c r="I19" s="103"/>
      <c r="L19" s="33"/>
    </row>
    <row r="20" s="1" customFormat="1" ht="12" customHeight="1">
      <c r="B20" s="33"/>
      <c r="D20" s="27" t="s">
        <v>30</v>
      </c>
      <c r="I20" s="104" t="s">
        <v>25</v>
      </c>
      <c r="J20" s="15" t="s">
        <v>1</v>
      </c>
      <c r="L20" s="33"/>
    </row>
    <row r="21" s="1" customFormat="1" ht="18" customHeight="1">
      <c r="B21" s="33"/>
      <c r="E21" s="15" t="s">
        <v>31</v>
      </c>
      <c r="I21" s="104" t="s">
        <v>27</v>
      </c>
      <c r="J21" s="15" t="s">
        <v>1</v>
      </c>
      <c r="L21" s="33"/>
    </row>
    <row r="22" s="1" customFormat="1" ht="6.96" customHeight="1">
      <c r="B22" s="33"/>
      <c r="I22" s="103"/>
      <c r="L22" s="33"/>
    </row>
    <row r="23" s="1" customFormat="1" ht="12" customHeight="1">
      <c r="B23" s="33"/>
      <c r="D23" s="27" t="s">
        <v>33</v>
      </c>
      <c r="I23" s="104" t="s">
        <v>25</v>
      </c>
      <c r="J23" s="15" t="s">
        <v>1</v>
      </c>
      <c r="L23" s="33"/>
    </row>
    <row r="24" s="1" customFormat="1" ht="18" customHeight="1">
      <c r="B24" s="33"/>
      <c r="E24" s="15" t="s">
        <v>34</v>
      </c>
      <c r="I24" s="104" t="s">
        <v>27</v>
      </c>
      <c r="J24" s="15" t="s">
        <v>1</v>
      </c>
      <c r="L24" s="33"/>
    </row>
    <row r="25" s="1" customFormat="1" ht="6.96" customHeight="1">
      <c r="B25" s="33"/>
      <c r="I25" s="103"/>
      <c r="L25" s="33"/>
    </row>
    <row r="26" s="1" customFormat="1" ht="12" customHeight="1">
      <c r="B26" s="33"/>
      <c r="D26" s="27" t="s">
        <v>35</v>
      </c>
      <c r="I26" s="103"/>
      <c r="L26" s="33"/>
    </row>
    <row r="27" s="6" customFormat="1" ht="16.5" customHeight="1">
      <c r="B27" s="105"/>
      <c r="E27" s="31" t="s">
        <v>1</v>
      </c>
      <c r="F27" s="31"/>
      <c r="G27" s="31"/>
      <c r="H27" s="31"/>
      <c r="I27" s="106"/>
      <c r="L27" s="105"/>
    </row>
    <row r="28" s="1" customFormat="1" ht="6.96" customHeight="1">
      <c r="B28" s="33"/>
      <c r="I28" s="103"/>
      <c r="L28" s="33"/>
    </row>
    <row r="29" s="1" customFormat="1" ht="6.96" customHeight="1">
      <c r="B29" s="33"/>
      <c r="D29" s="59"/>
      <c r="E29" s="59"/>
      <c r="F29" s="59"/>
      <c r="G29" s="59"/>
      <c r="H29" s="59"/>
      <c r="I29" s="107"/>
      <c r="J29" s="59"/>
      <c r="K29" s="59"/>
      <c r="L29" s="33"/>
    </row>
    <row r="30" s="1" customFormat="1" ht="25.44" customHeight="1">
      <c r="B30" s="33"/>
      <c r="D30" s="108" t="s">
        <v>36</v>
      </c>
      <c r="I30" s="103"/>
      <c r="J30" s="80">
        <f>ROUND(J86, 2)</f>
        <v>0</v>
      </c>
      <c r="L30" s="33"/>
    </row>
    <row r="31" s="1" customFormat="1" ht="6.96" customHeight="1">
      <c r="B31" s="33"/>
      <c r="D31" s="59"/>
      <c r="E31" s="59"/>
      <c r="F31" s="59"/>
      <c r="G31" s="59"/>
      <c r="H31" s="59"/>
      <c r="I31" s="107"/>
      <c r="J31" s="59"/>
      <c r="K31" s="59"/>
      <c r="L31" s="33"/>
    </row>
    <row r="32" s="1" customFormat="1" ht="14.4" customHeight="1">
      <c r="B32" s="33"/>
      <c r="F32" s="37" t="s">
        <v>38</v>
      </c>
      <c r="I32" s="109" t="s">
        <v>37</v>
      </c>
      <c r="J32" s="37" t="s">
        <v>39</v>
      </c>
      <c r="L32" s="33"/>
    </row>
    <row r="33" s="1" customFormat="1" ht="14.4" customHeight="1">
      <c r="B33" s="33"/>
      <c r="D33" s="27" t="s">
        <v>40</v>
      </c>
      <c r="E33" s="27" t="s">
        <v>41</v>
      </c>
      <c r="F33" s="110">
        <f>ROUND((SUM(BE86:BE658)),  2)</f>
        <v>0</v>
      </c>
      <c r="I33" s="111">
        <v>0.20999999999999999</v>
      </c>
      <c r="J33" s="110">
        <f>ROUND(((SUM(BE86:BE658))*I33),  2)</f>
        <v>0</v>
      </c>
      <c r="L33" s="33"/>
    </row>
    <row r="34" s="1" customFormat="1" ht="14.4" customHeight="1">
      <c r="B34" s="33"/>
      <c r="E34" s="27" t="s">
        <v>42</v>
      </c>
      <c r="F34" s="110">
        <f>ROUND((SUM(BF86:BF658)),  2)</f>
        <v>0</v>
      </c>
      <c r="I34" s="111">
        <v>0.14999999999999999</v>
      </c>
      <c r="J34" s="110">
        <f>ROUND(((SUM(BF86:BF658))*I34),  2)</f>
        <v>0</v>
      </c>
      <c r="L34" s="33"/>
    </row>
    <row r="35" hidden="1" s="1" customFormat="1" ht="14.4" customHeight="1">
      <c r="B35" s="33"/>
      <c r="E35" s="27" t="s">
        <v>43</v>
      </c>
      <c r="F35" s="110">
        <f>ROUND((SUM(BG86:BG658)),  2)</f>
        <v>0</v>
      </c>
      <c r="I35" s="111">
        <v>0.20999999999999999</v>
      </c>
      <c r="J35" s="110">
        <f>0</f>
        <v>0</v>
      </c>
      <c r="L35" s="33"/>
    </row>
    <row r="36" hidden="1" s="1" customFormat="1" ht="14.4" customHeight="1">
      <c r="B36" s="33"/>
      <c r="E36" s="27" t="s">
        <v>44</v>
      </c>
      <c r="F36" s="110">
        <f>ROUND((SUM(BH86:BH658)),  2)</f>
        <v>0</v>
      </c>
      <c r="I36" s="111">
        <v>0.14999999999999999</v>
      </c>
      <c r="J36" s="110">
        <f>0</f>
        <v>0</v>
      </c>
      <c r="L36" s="33"/>
    </row>
    <row r="37" hidden="1" s="1" customFormat="1" ht="14.4" customHeight="1">
      <c r="B37" s="33"/>
      <c r="E37" s="27" t="s">
        <v>45</v>
      </c>
      <c r="F37" s="110">
        <f>ROUND((SUM(BI86:BI658)),  2)</f>
        <v>0</v>
      </c>
      <c r="I37" s="111">
        <v>0</v>
      </c>
      <c r="J37" s="110">
        <f>0</f>
        <v>0</v>
      </c>
      <c r="L37" s="33"/>
    </row>
    <row r="38" s="1" customFormat="1" ht="6.96" customHeight="1">
      <c r="B38" s="33"/>
      <c r="I38" s="103"/>
      <c r="L38" s="33"/>
    </row>
    <row r="39" s="1" customFormat="1" ht="25.44" customHeight="1">
      <c r="B39" s="33"/>
      <c r="C39" s="112"/>
      <c r="D39" s="113" t="s">
        <v>46</v>
      </c>
      <c r="E39" s="67"/>
      <c r="F39" s="67"/>
      <c r="G39" s="114" t="s">
        <v>47</v>
      </c>
      <c r="H39" s="115" t="s">
        <v>48</v>
      </c>
      <c r="I39" s="116"/>
      <c r="J39" s="117">
        <f>SUM(J30:J37)</f>
        <v>0</v>
      </c>
      <c r="K39" s="118"/>
      <c r="L39" s="33"/>
    </row>
    <row r="40" s="1" customFormat="1" ht="14.4" customHeight="1">
      <c r="B40" s="48"/>
      <c r="C40" s="49"/>
      <c r="D40" s="49"/>
      <c r="E40" s="49"/>
      <c r="F40" s="49"/>
      <c r="G40" s="49"/>
      <c r="H40" s="49"/>
      <c r="I40" s="119"/>
      <c r="J40" s="49"/>
      <c r="K40" s="49"/>
      <c r="L40" s="33"/>
    </row>
    <row r="44" s="1" customFormat="1" ht="6.96" customHeight="1">
      <c r="B44" s="50"/>
      <c r="C44" s="51"/>
      <c r="D44" s="51"/>
      <c r="E44" s="51"/>
      <c r="F44" s="51"/>
      <c r="G44" s="51"/>
      <c r="H44" s="51"/>
      <c r="I44" s="120"/>
      <c r="J44" s="51"/>
      <c r="K44" s="51"/>
      <c r="L44" s="33"/>
    </row>
    <row r="45" s="1" customFormat="1" ht="24.96" customHeight="1">
      <c r="B45" s="33"/>
      <c r="C45" s="19" t="s">
        <v>84</v>
      </c>
      <c r="I45" s="103"/>
      <c r="L45" s="33"/>
    </row>
    <row r="46" s="1" customFormat="1" ht="6.96" customHeight="1">
      <c r="B46" s="33"/>
      <c r="I46" s="103"/>
      <c r="L46" s="33"/>
    </row>
    <row r="47" s="1" customFormat="1" ht="12" customHeight="1">
      <c r="B47" s="33"/>
      <c r="C47" s="27" t="s">
        <v>16</v>
      </c>
      <c r="I47" s="103"/>
      <c r="L47" s="33"/>
    </row>
    <row r="48" s="1" customFormat="1" ht="16.5" customHeight="1">
      <c r="B48" s="33"/>
      <c r="E48" s="102" t="str">
        <f>E7</f>
        <v>SEGREGACE PĚŠÍ DOPRAVY A ODVODNĚNÍ PROSTORU PŘI SILNICI III/3087 + III/3086</v>
      </c>
      <c r="F48" s="27"/>
      <c r="G48" s="27"/>
      <c r="H48" s="27"/>
      <c r="I48" s="103"/>
      <c r="L48" s="33"/>
    </row>
    <row r="49" s="1" customFormat="1" ht="12" customHeight="1">
      <c r="B49" s="33"/>
      <c r="C49" s="27" t="s">
        <v>82</v>
      </c>
      <c r="I49" s="103"/>
      <c r="L49" s="33"/>
    </row>
    <row r="50" s="1" customFormat="1" ht="16.5" customHeight="1">
      <c r="B50" s="33"/>
      <c r="E50" s="54" t="str">
        <f>E9</f>
        <v xml:space="preserve">D.1.2. -  SO 301 - OPRAVA DEŠŤOVÉ KANALIZACE</v>
      </c>
      <c r="F50" s="1"/>
      <c r="G50" s="1"/>
      <c r="H50" s="1"/>
      <c r="I50" s="103"/>
      <c r="L50" s="33"/>
    </row>
    <row r="51" s="1" customFormat="1" ht="6.96" customHeight="1">
      <c r="B51" s="33"/>
      <c r="I51" s="103"/>
      <c r="L51" s="33"/>
    </row>
    <row r="52" s="1" customFormat="1" ht="12" customHeight="1">
      <c r="B52" s="33"/>
      <c r="C52" s="27" t="s">
        <v>20</v>
      </c>
      <c r="F52" s="15" t="str">
        <f>F12</f>
        <v>ČÍBUZ</v>
      </c>
      <c r="I52" s="104" t="s">
        <v>22</v>
      </c>
      <c r="J52" s="56" t="str">
        <f>IF(J12="","",J12)</f>
        <v>23. 4. 2019</v>
      </c>
      <c r="L52" s="33"/>
    </row>
    <row r="53" s="1" customFormat="1" ht="6.96" customHeight="1">
      <c r="B53" s="33"/>
      <c r="I53" s="103"/>
      <c r="L53" s="33"/>
    </row>
    <row r="54" s="1" customFormat="1" ht="24.9" customHeight="1">
      <c r="B54" s="33"/>
      <c r="C54" s="27" t="s">
        <v>24</v>
      </c>
      <c r="F54" s="15" t="str">
        <f>E15</f>
        <v>Obec Skalice</v>
      </c>
      <c r="I54" s="104" t="s">
        <v>30</v>
      </c>
      <c r="J54" s="31" t="str">
        <f>E21</f>
        <v>Sanit Studio, s.r.o., Jižní 870, 500 03 HK</v>
      </c>
      <c r="L54" s="33"/>
    </row>
    <row r="55" s="1" customFormat="1" ht="13.65" customHeight="1">
      <c r="B55" s="33"/>
      <c r="C55" s="27" t="s">
        <v>28</v>
      </c>
      <c r="F55" s="15" t="str">
        <f>IF(E18="","",E18)</f>
        <v>Vyplň údaj</v>
      </c>
      <c r="I55" s="104" t="s">
        <v>33</v>
      </c>
      <c r="J55" s="31" t="str">
        <f>E24</f>
        <v>David Stanner</v>
      </c>
      <c r="L55" s="33"/>
    </row>
    <row r="56" s="1" customFormat="1" ht="10.32" customHeight="1">
      <c r="B56" s="33"/>
      <c r="I56" s="103"/>
      <c r="L56" s="33"/>
    </row>
    <row r="57" s="1" customFormat="1" ht="29.28" customHeight="1">
      <c r="B57" s="33"/>
      <c r="C57" s="121" t="s">
        <v>85</v>
      </c>
      <c r="D57" s="112"/>
      <c r="E57" s="112"/>
      <c r="F57" s="112"/>
      <c r="G57" s="112"/>
      <c r="H57" s="112"/>
      <c r="I57" s="122"/>
      <c r="J57" s="123" t="s">
        <v>86</v>
      </c>
      <c r="K57" s="112"/>
      <c r="L57" s="33"/>
    </row>
    <row r="58" s="1" customFormat="1" ht="10.32" customHeight="1">
      <c r="B58" s="33"/>
      <c r="I58" s="103"/>
      <c r="L58" s="33"/>
    </row>
    <row r="59" s="1" customFormat="1" ht="22.8" customHeight="1">
      <c r="B59" s="33"/>
      <c r="C59" s="124" t="s">
        <v>87</v>
      </c>
      <c r="I59" s="103"/>
      <c r="J59" s="80">
        <f>J86</f>
        <v>0</v>
      </c>
      <c r="L59" s="33"/>
      <c r="AU59" s="15" t="s">
        <v>88</v>
      </c>
    </row>
    <row r="60" s="7" customFormat="1" ht="24.96" customHeight="1">
      <c r="B60" s="125"/>
      <c r="D60" s="126" t="s">
        <v>89</v>
      </c>
      <c r="E60" s="127"/>
      <c r="F60" s="127"/>
      <c r="G60" s="127"/>
      <c r="H60" s="127"/>
      <c r="I60" s="128"/>
      <c r="J60" s="129">
        <f>J87</f>
        <v>0</v>
      </c>
      <c r="L60" s="125"/>
    </row>
    <row r="61" s="8" customFormat="1" ht="19.92" customHeight="1">
      <c r="B61" s="130"/>
      <c r="D61" s="131" t="s">
        <v>90</v>
      </c>
      <c r="E61" s="132"/>
      <c r="F61" s="132"/>
      <c r="G61" s="132"/>
      <c r="H61" s="132"/>
      <c r="I61" s="133"/>
      <c r="J61" s="134">
        <f>J88</f>
        <v>0</v>
      </c>
      <c r="L61" s="130"/>
    </row>
    <row r="62" s="8" customFormat="1" ht="19.92" customHeight="1">
      <c r="B62" s="130"/>
      <c r="D62" s="131" t="s">
        <v>91</v>
      </c>
      <c r="E62" s="132"/>
      <c r="F62" s="132"/>
      <c r="G62" s="132"/>
      <c r="H62" s="132"/>
      <c r="I62" s="133"/>
      <c r="J62" s="134">
        <f>J223</f>
        <v>0</v>
      </c>
      <c r="L62" s="130"/>
    </row>
    <row r="63" s="8" customFormat="1" ht="19.92" customHeight="1">
      <c r="B63" s="130"/>
      <c r="D63" s="131" t="s">
        <v>92</v>
      </c>
      <c r="E63" s="132"/>
      <c r="F63" s="132"/>
      <c r="G63" s="132"/>
      <c r="H63" s="132"/>
      <c r="I63" s="133"/>
      <c r="J63" s="134">
        <f>J232</f>
        <v>0</v>
      </c>
      <c r="L63" s="130"/>
    </row>
    <row r="64" s="8" customFormat="1" ht="19.92" customHeight="1">
      <c r="B64" s="130"/>
      <c r="D64" s="131" t="s">
        <v>93</v>
      </c>
      <c r="E64" s="132"/>
      <c r="F64" s="132"/>
      <c r="G64" s="132"/>
      <c r="H64" s="132"/>
      <c r="I64" s="133"/>
      <c r="J64" s="134">
        <f>J247</f>
        <v>0</v>
      </c>
      <c r="L64" s="130"/>
    </row>
    <row r="65" s="8" customFormat="1" ht="19.92" customHeight="1">
      <c r="B65" s="130"/>
      <c r="D65" s="131" t="s">
        <v>94</v>
      </c>
      <c r="E65" s="132"/>
      <c r="F65" s="132"/>
      <c r="G65" s="132"/>
      <c r="H65" s="132"/>
      <c r="I65" s="133"/>
      <c r="J65" s="134">
        <f>J637</f>
        <v>0</v>
      </c>
      <c r="L65" s="130"/>
    </row>
    <row r="66" s="8" customFormat="1" ht="19.92" customHeight="1">
      <c r="B66" s="130"/>
      <c r="D66" s="131" t="s">
        <v>95</v>
      </c>
      <c r="E66" s="132"/>
      <c r="F66" s="132"/>
      <c r="G66" s="132"/>
      <c r="H66" s="132"/>
      <c r="I66" s="133"/>
      <c r="J66" s="134">
        <f>J654</f>
        <v>0</v>
      </c>
      <c r="L66" s="130"/>
    </row>
    <row r="67" s="1" customFormat="1" ht="21.84" customHeight="1">
      <c r="B67" s="33"/>
      <c r="I67" s="103"/>
      <c r="L67" s="33"/>
    </row>
    <row r="68" s="1" customFormat="1" ht="6.96" customHeight="1">
      <c r="B68" s="48"/>
      <c r="C68" s="49"/>
      <c r="D68" s="49"/>
      <c r="E68" s="49"/>
      <c r="F68" s="49"/>
      <c r="G68" s="49"/>
      <c r="H68" s="49"/>
      <c r="I68" s="119"/>
      <c r="J68" s="49"/>
      <c r="K68" s="49"/>
      <c r="L68" s="33"/>
    </row>
    <row r="72" s="1" customFormat="1" ht="6.96" customHeight="1">
      <c r="B72" s="50"/>
      <c r="C72" s="51"/>
      <c r="D72" s="51"/>
      <c r="E72" s="51"/>
      <c r="F72" s="51"/>
      <c r="G72" s="51"/>
      <c r="H72" s="51"/>
      <c r="I72" s="120"/>
      <c r="J72" s="51"/>
      <c r="K72" s="51"/>
      <c r="L72" s="33"/>
    </row>
    <row r="73" s="1" customFormat="1" ht="24.96" customHeight="1">
      <c r="B73" s="33"/>
      <c r="C73" s="19" t="s">
        <v>96</v>
      </c>
      <c r="I73" s="103"/>
      <c r="L73" s="33"/>
    </row>
    <row r="74" s="1" customFormat="1" ht="6.96" customHeight="1">
      <c r="B74" s="33"/>
      <c r="I74" s="103"/>
      <c r="L74" s="33"/>
    </row>
    <row r="75" s="1" customFormat="1" ht="12" customHeight="1">
      <c r="B75" s="33"/>
      <c r="C75" s="27" t="s">
        <v>16</v>
      </c>
      <c r="I75" s="103"/>
      <c r="L75" s="33"/>
    </row>
    <row r="76" s="1" customFormat="1" ht="16.5" customHeight="1">
      <c r="B76" s="33"/>
      <c r="E76" s="102" t="str">
        <f>E7</f>
        <v>SEGREGACE PĚŠÍ DOPRAVY A ODVODNĚNÍ PROSTORU PŘI SILNICI III/3087 + III/3086</v>
      </c>
      <c r="F76" s="27"/>
      <c r="G76" s="27"/>
      <c r="H76" s="27"/>
      <c r="I76" s="103"/>
      <c r="L76" s="33"/>
    </row>
    <row r="77" s="1" customFormat="1" ht="12" customHeight="1">
      <c r="B77" s="33"/>
      <c r="C77" s="27" t="s">
        <v>82</v>
      </c>
      <c r="I77" s="103"/>
      <c r="L77" s="33"/>
    </row>
    <row r="78" s="1" customFormat="1" ht="16.5" customHeight="1">
      <c r="B78" s="33"/>
      <c r="E78" s="54" t="str">
        <f>E9</f>
        <v xml:space="preserve">D.1.2. -  SO 301 - OPRAVA DEŠŤOVÉ KANALIZACE</v>
      </c>
      <c r="F78" s="1"/>
      <c r="G78" s="1"/>
      <c r="H78" s="1"/>
      <c r="I78" s="103"/>
      <c r="L78" s="33"/>
    </row>
    <row r="79" s="1" customFormat="1" ht="6.96" customHeight="1">
      <c r="B79" s="33"/>
      <c r="I79" s="103"/>
      <c r="L79" s="33"/>
    </row>
    <row r="80" s="1" customFormat="1" ht="12" customHeight="1">
      <c r="B80" s="33"/>
      <c r="C80" s="27" t="s">
        <v>20</v>
      </c>
      <c r="F80" s="15" t="str">
        <f>F12</f>
        <v>ČÍBUZ</v>
      </c>
      <c r="I80" s="104" t="s">
        <v>22</v>
      </c>
      <c r="J80" s="56" t="str">
        <f>IF(J12="","",J12)</f>
        <v>23. 4. 2019</v>
      </c>
      <c r="L80" s="33"/>
    </row>
    <row r="81" s="1" customFormat="1" ht="6.96" customHeight="1">
      <c r="B81" s="33"/>
      <c r="I81" s="103"/>
      <c r="L81" s="33"/>
    </row>
    <row r="82" s="1" customFormat="1" ht="24.9" customHeight="1">
      <c r="B82" s="33"/>
      <c r="C82" s="27" t="s">
        <v>24</v>
      </c>
      <c r="F82" s="15" t="str">
        <f>E15</f>
        <v>Obec Skalice</v>
      </c>
      <c r="I82" s="104" t="s">
        <v>30</v>
      </c>
      <c r="J82" s="31" t="str">
        <f>E21</f>
        <v>Sanit Studio, s.r.o., Jižní 870, 500 03 HK</v>
      </c>
      <c r="L82" s="33"/>
    </row>
    <row r="83" s="1" customFormat="1" ht="13.65" customHeight="1">
      <c r="B83" s="33"/>
      <c r="C83" s="27" t="s">
        <v>28</v>
      </c>
      <c r="F83" s="15" t="str">
        <f>IF(E18="","",E18)</f>
        <v>Vyplň údaj</v>
      </c>
      <c r="I83" s="104" t="s">
        <v>33</v>
      </c>
      <c r="J83" s="31" t="str">
        <f>E24</f>
        <v>David Stanner</v>
      </c>
      <c r="L83" s="33"/>
    </row>
    <row r="84" s="1" customFormat="1" ht="10.32" customHeight="1">
      <c r="B84" s="33"/>
      <c r="I84" s="103"/>
      <c r="L84" s="33"/>
    </row>
    <row r="85" s="9" customFormat="1" ht="29.28" customHeight="1">
      <c r="B85" s="135"/>
      <c r="C85" s="136" t="s">
        <v>97</v>
      </c>
      <c r="D85" s="137" t="s">
        <v>55</v>
      </c>
      <c r="E85" s="137" t="s">
        <v>51</v>
      </c>
      <c r="F85" s="137" t="s">
        <v>52</v>
      </c>
      <c r="G85" s="137" t="s">
        <v>98</v>
      </c>
      <c r="H85" s="137" t="s">
        <v>99</v>
      </c>
      <c r="I85" s="138" t="s">
        <v>100</v>
      </c>
      <c r="J85" s="137" t="s">
        <v>86</v>
      </c>
      <c r="K85" s="139" t="s">
        <v>101</v>
      </c>
      <c r="L85" s="135"/>
      <c r="M85" s="72" t="s">
        <v>1</v>
      </c>
      <c r="N85" s="73" t="s">
        <v>40</v>
      </c>
      <c r="O85" s="73" t="s">
        <v>102</v>
      </c>
      <c r="P85" s="73" t="s">
        <v>103</v>
      </c>
      <c r="Q85" s="73" t="s">
        <v>104</v>
      </c>
      <c r="R85" s="73" t="s">
        <v>105</v>
      </c>
      <c r="S85" s="73" t="s">
        <v>106</v>
      </c>
      <c r="T85" s="74" t="s">
        <v>107</v>
      </c>
    </row>
    <row r="86" s="1" customFormat="1" ht="22.8" customHeight="1">
      <c r="B86" s="33"/>
      <c r="C86" s="77" t="s">
        <v>108</v>
      </c>
      <c r="I86" s="103"/>
      <c r="J86" s="140">
        <f>BK86</f>
        <v>0</v>
      </c>
      <c r="L86" s="33"/>
      <c r="M86" s="75"/>
      <c r="N86" s="59"/>
      <c r="O86" s="59"/>
      <c r="P86" s="141">
        <f>P87</f>
        <v>0</v>
      </c>
      <c r="Q86" s="59"/>
      <c r="R86" s="141">
        <f>R87</f>
        <v>223.88505117</v>
      </c>
      <c r="S86" s="59"/>
      <c r="T86" s="142">
        <f>T87</f>
        <v>126.86919999999999</v>
      </c>
      <c r="AT86" s="15" t="s">
        <v>69</v>
      </c>
      <c r="AU86" s="15" t="s">
        <v>88</v>
      </c>
      <c r="BK86" s="143">
        <f>BK87</f>
        <v>0</v>
      </c>
    </row>
    <row r="87" s="10" customFormat="1" ht="25.92" customHeight="1">
      <c r="B87" s="144"/>
      <c r="D87" s="145" t="s">
        <v>69</v>
      </c>
      <c r="E87" s="146" t="s">
        <v>109</v>
      </c>
      <c r="F87" s="146" t="s">
        <v>110</v>
      </c>
      <c r="I87" s="147"/>
      <c r="J87" s="148">
        <f>BK87</f>
        <v>0</v>
      </c>
      <c r="L87" s="144"/>
      <c r="M87" s="149"/>
      <c r="N87" s="150"/>
      <c r="O87" s="150"/>
      <c r="P87" s="151">
        <f>P88+P223+P232+P247+P637+P654</f>
        <v>0</v>
      </c>
      <c r="Q87" s="150"/>
      <c r="R87" s="151">
        <f>R88+R223+R232+R247+R637+R654</f>
        <v>223.88505117</v>
      </c>
      <c r="S87" s="150"/>
      <c r="T87" s="152">
        <f>T88+T223+T232+T247+T637+T654</f>
        <v>126.86919999999999</v>
      </c>
      <c r="AR87" s="145" t="s">
        <v>78</v>
      </c>
      <c r="AT87" s="153" t="s">
        <v>69</v>
      </c>
      <c r="AU87" s="153" t="s">
        <v>70</v>
      </c>
      <c r="AY87" s="145" t="s">
        <v>111</v>
      </c>
      <c r="BK87" s="154">
        <f>BK88+BK223+BK232+BK247+BK637+BK654</f>
        <v>0</v>
      </c>
    </row>
    <row r="88" s="10" customFormat="1" ht="22.8" customHeight="1">
      <c r="B88" s="144"/>
      <c r="D88" s="145" t="s">
        <v>69</v>
      </c>
      <c r="E88" s="155" t="s">
        <v>78</v>
      </c>
      <c r="F88" s="155" t="s">
        <v>112</v>
      </c>
      <c r="I88" s="147"/>
      <c r="J88" s="156">
        <f>BK88</f>
        <v>0</v>
      </c>
      <c r="L88" s="144"/>
      <c r="M88" s="149"/>
      <c r="N88" s="150"/>
      <c r="O88" s="150"/>
      <c r="P88" s="151">
        <f>SUM(P89:P222)</f>
        <v>0</v>
      </c>
      <c r="Q88" s="150"/>
      <c r="R88" s="151">
        <f>SUM(R89:R222)</f>
        <v>172.204916</v>
      </c>
      <c r="S88" s="150"/>
      <c r="T88" s="152">
        <f>SUM(T89:T222)</f>
        <v>0</v>
      </c>
      <c r="AR88" s="145" t="s">
        <v>78</v>
      </c>
      <c r="AT88" s="153" t="s">
        <v>69</v>
      </c>
      <c r="AU88" s="153" t="s">
        <v>78</v>
      </c>
      <c r="AY88" s="145" t="s">
        <v>111</v>
      </c>
      <c r="BK88" s="154">
        <f>SUM(BK89:BK222)</f>
        <v>0</v>
      </c>
    </row>
    <row r="89" s="1" customFormat="1" ht="16.5" customHeight="1">
      <c r="B89" s="157"/>
      <c r="C89" s="158" t="s">
        <v>78</v>
      </c>
      <c r="D89" s="158" t="s">
        <v>113</v>
      </c>
      <c r="E89" s="159" t="s">
        <v>114</v>
      </c>
      <c r="F89" s="160" t="s">
        <v>115</v>
      </c>
      <c r="G89" s="161" t="s">
        <v>116</v>
      </c>
      <c r="H89" s="162">
        <v>100</v>
      </c>
      <c r="I89" s="163"/>
      <c r="J89" s="164">
        <f>ROUND(I89*H89,2)</f>
        <v>0</v>
      </c>
      <c r="K89" s="160" t="s">
        <v>117</v>
      </c>
      <c r="L89" s="33"/>
      <c r="M89" s="165" t="s">
        <v>1</v>
      </c>
      <c r="N89" s="166" t="s">
        <v>41</v>
      </c>
      <c r="O89" s="63"/>
      <c r="P89" s="167">
        <f>O89*H89</f>
        <v>0</v>
      </c>
      <c r="Q89" s="167">
        <v>0.0072700000000000004</v>
      </c>
      <c r="R89" s="167">
        <f>Q89*H89</f>
        <v>0.72700000000000009</v>
      </c>
      <c r="S89" s="167">
        <v>0</v>
      </c>
      <c r="T89" s="168">
        <f>S89*H89</f>
        <v>0</v>
      </c>
      <c r="AR89" s="15" t="s">
        <v>118</v>
      </c>
      <c r="AT89" s="15" t="s">
        <v>113</v>
      </c>
      <c r="AU89" s="15" t="s">
        <v>80</v>
      </c>
      <c r="AY89" s="15" t="s">
        <v>111</v>
      </c>
      <c r="BE89" s="169">
        <f>IF(N89="základní",J89,0)</f>
        <v>0</v>
      </c>
      <c r="BF89" s="169">
        <f>IF(N89="snížená",J89,0)</f>
        <v>0</v>
      </c>
      <c r="BG89" s="169">
        <f>IF(N89="zákl. přenesená",J89,0)</f>
        <v>0</v>
      </c>
      <c r="BH89" s="169">
        <f>IF(N89="sníž. přenesená",J89,0)</f>
        <v>0</v>
      </c>
      <c r="BI89" s="169">
        <f>IF(N89="nulová",J89,0)</f>
        <v>0</v>
      </c>
      <c r="BJ89" s="15" t="s">
        <v>78</v>
      </c>
      <c r="BK89" s="169">
        <f>ROUND(I89*H89,2)</f>
        <v>0</v>
      </c>
      <c r="BL89" s="15" t="s">
        <v>118</v>
      </c>
      <c r="BM89" s="15" t="s">
        <v>119</v>
      </c>
    </row>
    <row r="90" s="1" customFormat="1">
      <c r="B90" s="33"/>
      <c r="D90" s="170" t="s">
        <v>120</v>
      </c>
      <c r="F90" s="171" t="s">
        <v>121</v>
      </c>
      <c r="I90" s="103"/>
      <c r="L90" s="33"/>
      <c r="M90" s="172"/>
      <c r="N90" s="63"/>
      <c r="O90" s="63"/>
      <c r="P90" s="63"/>
      <c r="Q90" s="63"/>
      <c r="R90" s="63"/>
      <c r="S90" s="63"/>
      <c r="T90" s="64"/>
      <c r="AT90" s="15" t="s">
        <v>120</v>
      </c>
      <c r="AU90" s="15" t="s">
        <v>80</v>
      </c>
    </row>
    <row r="91" s="11" customFormat="1">
      <c r="B91" s="173"/>
      <c r="D91" s="170" t="s">
        <v>122</v>
      </c>
      <c r="E91" s="174" t="s">
        <v>1</v>
      </c>
      <c r="F91" s="175" t="s">
        <v>123</v>
      </c>
      <c r="H91" s="176">
        <v>100</v>
      </c>
      <c r="I91" s="177"/>
      <c r="L91" s="173"/>
      <c r="M91" s="178"/>
      <c r="N91" s="179"/>
      <c r="O91" s="179"/>
      <c r="P91" s="179"/>
      <c r="Q91" s="179"/>
      <c r="R91" s="179"/>
      <c r="S91" s="179"/>
      <c r="T91" s="180"/>
      <c r="AT91" s="174" t="s">
        <v>122</v>
      </c>
      <c r="AU91" s="174" t="s">
        <v>80</v>
      </c>
      <c r="AV91" s="11" t="s">
        <v>80</v>
      </c>
      <c r="AW91" s="11" t="s">
        <v>32</v>
      </c>
      <c r="AX91" s="11" t="s">
        <v>70</v>
      </c>
      <c r="AY91" s="174" t="s">
        <v>111</v>
      </c>
    </row>
    <row r="92" s="12" customFormat="1">
      <c r="B92" s="181"/>
      <c r="D92" s="170" t="s">
        <v>122</v>
      </c>
      <c r="E92" s="182" t="s">
        <v>1</v>
      </c>
      <c r="F92" s="183" t="s">
        <v>124</v>
      </c>
      <c r="H92" s="184">
        <v>100</v>
      </c>
      <c r="I92" s="185"/>
      <c r="L92" s="181"/>
      <c r="M92" s="186"/>
      <c r="N92" s="187"/>
      <c r="O92" s="187"/>
      <c r="P92" s="187"/>
      <c r="Q92" s="187"/>
      <c r="R92" s="187"/>
      <c r="S92" s="187"/>
      <c r="T92" s="188"/>
      <c r="AT92" s="182" t="s">
        <v>122</v>
      </c>
      <c r="AU92" s="182" t="s">
        <v>80</v>
      </c>
      <c r="AV92" s="12" t="s">
        <v>118</v>
      </c>
      <c r="AW92" s="12" t="s">
        <v>32</v>
      </c>
      <c r="AX92" s="12" t="s">
        <v>78</v>
      </c>
      <c r="AY92" s="182" t="s">
        <v>111</v>
      </c>
    </row>
    <row r="93" s="1" customFormat="1" ht="16.5" customHeight="1">
      <c r="B93" s="157"/>
      <c r="C93" s="158" t="s">
        <v>80</v>
      </c>
      <c r="D93" s="158" t="s">
        <v>113</v>
      </c>
      <c r="E93" s="159" t="s">
        <v>125</v>
      </c>
      <c r="F93" s="160" t="s">
        <v>126</v>
      </c>
      <c r="G93" s="161" t="s">
        <v>127</v>
      </c>
      <c r="H93" s="162">
        <v>168</v>
      </c>
      <c r="I93" s="163"/>
      <c r="J93" s="164">
        <f>ROUND(I93*H93,2)</f>
        <v>0</v>
      </c>
      <c r="K93" s="160" t="s">
        <v>117</v>
      </c>
      <c r="L93" s="33"/>
      <c r="M93" s="165" t="s">
        <v>1</v>
      </c>
      <c r="N93" s="166" t="s">
        <v>41</v>
      </c>
      <c r="O93" s="63"/>
      <c r="P93" s="167">
        <f>O93*H93</f>
        <v>0</v>
      </c>
      <c r="Q93" s="167">
        <v>0</v>
      </c>
      <c r="R93" s="167">
        <f>Q93*H93</f>
        <v>0</v>
      </c>
      <c r="S93" s="167">
        <v>0</v>
      </c>
      <c r="T93" s="168">
        <f>S93*H93</f>
        <v>0</v>
      </c>
      <c r="AR93" s="15" t="s">
        <v>118</v>
      </c>
      <c r="AT93" s="15" t="s">
        <v>113</v>
      </c>
      <c r="AU93" s="15" t="s">
        <v>80</v>
      </c>
      <c r="AY93" s="15" t="s">
        <v>111</v>
      </c>
      <c r="BE93" s="169">
        <f>IF(N93="základní",J93,0)</f>
        <v>0</v>
      </c>
      <c r="BF93" s="169">
        <f>IF(N93="snížená",J93,0)</f>
        <v>0</v>
      </c>
      <c r="BG93" s="169">
        <f>IF(N93="zákl. přenesená",J93,0)</f>
        <v>0</v>
      </c>
      <c r="BH93" s="169">
        <f>IF(N93="sníž. přenesená",J93,0)</f>
        <v>0</v>
      </c>
      <c r="BI93" s="169">
        <f>IF(N93="nulová",J93,0)</f>
        <v>0</v>
      </c>
      <c r="BJ93" s="15" t="s">
        <v>78</v>
      </c>
      <c r="BK93" s="169">
        <f>ROUND(I93*H93,2)</f>
        <v>0</v>
      </c>
      <c r="BL93" s="15" t="s">
        <v>118</v>
      </c>
      <c r="BM93" s="15" t="s">
        <v>128</v>
      </c>
    </row>
    <row r="94" s="1" customFormat="1">
      <c r="B94" s="33"/>
      <c r="D94" s="170" t="s">
        <v>120</v>
      </c>
      <c r="F94" s="171" t="s">
        <v>129</v>
      </c>
      <c r="I94" s="103"/>
      <c r="L94" s="33"/>
      <c r="M94" s="172"/>
      <c r="N94" s="63"/>
      <c r="O94" s="63"/>
      <c r="P94" s="63"/>
      <c r="Q94" s="63"/>
      <c r="R94" s="63"/>
      <c r="S94" s="63"/>
      <c r="T94" s="64"/>
      <c r="AT94" s="15" t="s">
        <v>120</v>
      </c>
      <c r="AU94" s="15" t="s">
        <v>80</v>
      </c>
    </row>
    <row r="95" s="11" customFormat="1">
      <c r="B95" s="173"/>
      <c r="D95" s="170" t="s">
        <v>122</v>
      </c>
      <c r="E95" s="174" t="s">
        <v>1</v>
      </c>
      <c r="F95" s="175" t="s">
        <v>130</v>
      </c>
      <c r="H95" s="176">
        <v>168</v>
      </c>
      <c r="I95" s="177"/>
      <c r="L95" s="173"/>
      <c r="M95" s="178"/>
      <c r="N95" s="179"/>
      <c r="O95" s="179"/>
      <c r="P95" s="179"/>
      <c r="Q95" s="179"/>
      <c r="R95" s="179"/>
      <c r="S95" s="179"/>
      <c r="T95" s="180"/>
      <c r="AT95" s="174" t="s">
        <v>122</v>
      </c>
      <c r="AU95" s="174" t="s">
        <v>80</v>
      </c>
      <c r="AV95" s="11" t="s">
        <v>80</v>
      </c>
      <c r="AW95" s="11" t="s">
        <v>32</v>
      </c>
      <c r="AX95" s="11" t="s">
        <v>70</v>
      </c>
      <c r="AY95" s="174" t="s">
        <v>111</v>
      </c>
    </row>
    <row r="96" s="12" customFormat="1">
      <c r="B96" s="181"/>
      <c r="D96" s="170" t="s">
        <v>122</v>
      </c>
      <c r="E96" s="182" t="s">
        <v>1</v>
      </c>
      <c r="F96" s="183" t="s">
        <v>124</v>
      </c>
      <c r="H96" s="184">
        <v>168</v>
      </c>
      <c r="I96" s="185"/>
      <c r="L96" s="181"/>
      <c r="M96" s="186"/>
      <c r="N96" s="187"/>
      <c r="O96" s="187"/>
      <c r="P96" s="187"/>
      <c r="Q96" s="187"/>
      <c r="R96" s="187"/>
      <c r="S96" s="187"/>
      <c r="T96" s="188"/>
      <c r="AT96" s="182" t="s">
        <v>122</v>
      </c>
      <c r="AU96" s="182" t="s">
        <v>80</v>
      </c>
      <c r="AV96" s="12" t="s">
        <v>118</v>
      </c>
      <c r="AW96" s="12" t="s">
        <v>32</v>
      </c>
      <c r="AX96" s="12" t="s">
        <v>78</v>
      </c>
      <c r="AY96" s="182" t="s">
        <v>111</v>
      </c>
    </row>
    <row r="97" s="1" customFormat="1" ht="16.5" customHeight="1">
      <c r="B97" s="157"/>
      <c r="C97" s="158" t="s">
        <v>131</v>
      </c>
      <c r="D97" s="158" t="s">
        <v>113</v>
      </c>
      <c r="E97" s="159" t="s">
        <v>132</v>
      </c>
      <c r="F97" s="160" t="s">
        <v>133</v>
      </c>
      <c r="G97" s="161" t="s">
        <v>116</v>
      </c>
      <c r="H97" s="162">
        <v>8</v>
      </c>
      <c r="I97" s="163"/>
      <c r="J97" s="164">
        <f>ROUND(I97*H97,2)</f>
        <v>0</v>
      </c>
      <c r="K97" s="160" t="s">
        <v>117</v>
      </c>
      <c r="L97" s="33"/>
      <c r="M97" s="165" t="s">
        <v>1</v>
      </c>
      <c r="N97" s="166" t="s">
        <v>41</v>
      </c>
      <c r="O97" s="63"/>
      <c r="P97" s="167">
        <f>O97*H97</f>
        <v>0</v>
      </c>
      <c r="Q97" s="167">
        <v>0.0086800000000000002</v>
      </c>
      <c r="R97" s="167">
        <f>Q97*H97</f>
        <v>0.069440000000000002</v>
      </c>
      <c r="S97" s="167">
        <v>0</v>
      </c>
      <c r="T97" s="168">
        <f>S97*H97</f>
        <v>0</v>
      </c>
      <c r="AR97" s="15" t="s">
        <v>118</v>
      </c>
      <c r="AT97" s="15" t="s">
        <v>113</v>
      </c>
      <c r="AU97" s="15" t="s">
        <v>80</v>
      </c>
      <c r="AY97" s="15" t="s">
        <v>111</v>
      </c>
      <c r="BE97" s="169">
        <f>IF(N97="základní",J97,0)</f>
        <v>0</v>
      </c>
      <c r="BF97" s="169">
        <f>IF(N97="snížená",J97,0)</f>
        <v>0</v>
      </c>
      <c r="BG97" s="169">
        <f>IF(N97="zákl. přenesená",J97,0)</f>
        <v>0</v>
      </c>
      <c r="BH97" s="169">
        <f>IF(N97="sníž. přenesená",J97,0)</f>
        <v>0</v>
      </c>
      <c r="BI97" s="169">
        <f>IF(N97="nulová",J97,0)</f>
        <v>0</v>
      </c>
      <c r="BJ97" s="15" t="s">
        <v>78</v>
      </c>
      <c r="BK97" s="169">
        <f>ROUND(I97*H97,2)</f>
        <v>0</v>
      </c>
      <c r="BL97" s="15" t="s">
        <v>118</v>
      </c>
      <c r="BM97" s="15" t="s">
        <v>134</v>
      </c>
    </row>
    <row r="98" s="1" customFormat="1">
      <c r="B98" s="33"/>
      <c r="D98" s="170" t="s">
        <v>120</v>
      </c>
      <c r="F98" s="171" t="s">
        <v>135</v>
      </c>
      <c r="I98" s="103"/>
      <c r="L98" s="33"/>
      <c r="M98" s="172"/>
      <c r="N98" s="63"/>
      <c r="O98" s="63"/>
      <c r="P98" s="63"/>
      <c r="Q98" s="63"/>
      <c r="R98" s="63"/>
      <c r="S98" s="63"/>
      <c r="T98" s="64"/>
      <c r="AT98" s="15" t="s">
        <v>120</v>
      </c>
      <c r="AU98" s="15" t="s">
        <v>80</v>
      </c>
    </row>
    <row r="99" s="11" customFormat="1">
      <c r="B99" s="173"/>
      <c r="D99" s="170" t="s">
        <v>122</v>
      </c>
      <c r="E99" s="174" t="s">
        <v>1</v>
      </c>
      <c r="F99" s="175" t="s">
        <v>136</v>
      </c>
      <c r="H99" s="176">
        <v>8</v>
      </c>
      <c r="I99" s="177"/>
      <c r="L99" s="173"/>
      <c r="M99" s="178"/>
      <c r="N99" s="179"/>
      <c r="O99" s="179"/>
      <c r="P99" s="179"/>
      <c r="Q99" s="179"/>
      <c r="R99" s="179"/>
      <c r="S99" s="179"/>
      <c r="T99" s="180"/>
      <c r="AT99" s="174" t="s">
        <v>122</v>
      </c>
      <c r="AU99" s="174" t="s">
        <v>80</v>
      </c>
      <c r="AV99" s="11" t="s">
        <v>80</v>
      </c>
      <c r="AW99" s="11" t="s">
        <v>32</v>
      </c>
      <c r="AX99" s="11" t="s">
        <v>70</v>
      </c>
      <c r="AY99" s="174" t="s">
        <v>111</v>
      </c>
    </row>
    <row r="100" s="12" customFormat="1">
      <c r="B100" s="181"/>
      <c r="D100" s="170" t="s">
        <v>122</v>
      </c>
      <c r="E100" s="182" t="s">
        <v>1</v>
      </c>
      <c r="F100" s="183" t="s">
        <v>124</v>
      </c>
      <c r="H100" s="184">
        <v>8</v>
      </c>
      <c r="I100" s="185"/>
      <c r="L100" s="181"/>
      <c r="M100" s="186"/>
      <c r="N100" s="187"/>
      <c r="O100" s="187"/>
      <c r="P100" s="187"/>
      <c r="Q100" s="187"/>
      <c r="R100" s="187"/>
      <c r="S100" s="187"/>
      <c r="T100" s="188"/>
      <c r="AT100" s="182" t="s">
        <v>122</v>
      </c>
      <c r="AU100" s="182" t="s">
        <v>80</v>
      </c>
      <c r="AV100" s="12" t="s">
        <v>118</v>
      </c>
      <c r="AW100" s="12" t="s">
        <v>32</v>
      </c>
      <c r="AX100" s="12" t="s">
        <v>78</v>
      </c>
      <c r="AY100" s="182" t="s">
        <v>111</v>
      </c>
    </row>
    <row r="101" s="1" customFormat="1" ht="16.5" customHeight="1">
      <c r="B101" s="157"/>
      <c r="C101" s="158" t="s">
        <v>118</v>
      </c>
      <c r="D101" s="158" t="s">
        <v>113</v>
      </c>
      <c r="E101" s="159" t="s">
        <v>137</v>
      </c>
      <c r="F101" s="160" t="s">
        <v>138</v>
      </c>
      <c r="G101" s="161" t="s">
        <v>116</v>
      </c>
      <c r="H101" s="162">
        <v>10</v>
      </c>
      <c r="I101" s="163"/>
      <c r="J101" s="164">
        <f>ROUND(I101*H101,2)</f>
        <v>0</v>
      </c>
      <c r="K101" s="160" t="s">
        <v>117</v>
      </c>
      <c r="L101" s="33"/>
      <c r="M101" s="165" t="s">
        <v>1</v>
      </c>
      <c r="N101" s="166" t="s">
        <v>41</v>
      </c>
      <c r="O101" s="63"/>
      <c r="P101" s="167">
        <f>O101*H101</f>
        <v>0</v>
      </c>
      <c r="Q101" s="167">
        <v>0.036900000000000002</v>
      </c>
      <c r="R101" s="167">
        <f>Q101*H101</f>
        <v>0.36899999999999999</v>
      </c>
      <c r="S101" s="167">
        <v>0</v>
      </c>
      <c r="T101" s="168">
        <f>S101*H101</f>
        <v>0</v>
      </c>
      <c r="AR101" s="15" t="s">
        <v>118</v>
      </c>
      <c r="AT101" s="15" t="s">
        <v>113</v>
      </c>
      <c r="AU101" s="15" t="s">
        <v>80</v>
      </c>
      <c r="AY101" s="15" t="s">
        <v>111</v>
      </c>
      <c r="BE101" s="169">
        <f>IF(N101="základní",J101,0)</f>
        <v>0</v>
      </c>
      <c r="BF101" s="169">
        <f>IF(N101="snížená",J101,0)</f>
        <v>0</v>
      </c>
      <c r="BG101" s="169">
        <f>IF(N101="zákl. přenesená",J101,0)</f>
        <v>0</v>
      </c>
      <c r="BH101" s="169">
        <f>IF(N101="sníž. přenesená",J101,0)</f>
        <v>0</v>
      </c>
      <c r="BI101" s="169">
        <f>IF(N101="nulová",J101,0)</f>
        <v>0</v>
      </c>
      <c r="BJ101" s="15" t="s">
        <v>78</v>
      </c>
      <c r="BK101" s="169">
        <f>ROUND(I101*H101,2)</f>
        <v>0</v>
      </c>
      <c r="BL101" s="15" t="s">
        <v>118</v>
      </c>
      <c r="BM101" s="15" t="s">
        <v>139</v>
      </c>
    </row>
    <row r="102" s="1" customFormat="1">
      <c r="B102" s="33"/>
      <c r="D102" s="170" t="s">
        <v>120</v>
      </c>
      <c r="F102" s="171" t="s">
        <v>140</v>
      </c>
      <c r="I102" s="103"/>
      <c r="L102" s="33"/>
      <c r="M102" s="172"/>
      <c r="N102" s="63"/>
      <c r="O102" s="63"/>
      <c r="P102" s="63"/>
      <c r="Q102" s="63"/>
      <c r="R102" s="63"/>
      <c r="S102" s="63"/>
      <c r="T102" s="64"/>
      <c r="AT102" s="15" t="s">
        <v>120</v>
      </c>
      <c r="AU102" s="15" t="s">
        <v>80</v>
      </c>
    </row>
    <row r="103" s="11" customFormat="1">
      <c r="B103" s="173"/>
      <c r="D103" s="170" t="s">
        <v>122</v>
      </c>
      <c r="E103" s="174" t="s">
        <v>1</v>
      </c>
      <c r="F103" s="175" t="s">
        <v>141</v>
      </c>
      <c r="H103" s="176">
        <v>10</v>
      </c>
      <c r="I103" s="177"/>
      <c r="L103" s="173"/>
      <c r="M103" s="178"/>
      <c r="N103" s="179"/>
      <c r="O103" s="179"/>
      <c r="P103" s="179"/>
      <c r="Q103" s="179"/>
      <c r="R103" s="179"/>
      <c r="S103" s="179"/>
      <c r="T103" s="180"/>
      <c r="AT103" s="174" t="s">
        <v>122</v>
      </c>
      <c r="AU103" s="174" t="s">
        <v>80</v>
      </c>
      <c r="AV103" s="11" t="s">
        <v>80</v>
      </c>
      <c r="AW103" s="11" t="s">
        <v>32</v>
      </c>
      <c r="AX103" s="11" t="s">
        <v>70</v>
      </c>
      <c r="AY103" s="174" t="s">
        <v>111</v>
      </c>
    </row>
    <row r="104" s="12" customFormat="1">
      <c r="B104" s="181"/>
      <c r="D104" s="170" t="s">
        <v>122</v>
      </c>
      <c r="E104" s="182" t="s">
        <v>1</v>
      </c>
      <c r="F104" s="183" t="s">
        <v>124</v>
      </c>
      <c r="H104" s="184">
        <v>10</v>
      </c>
      <c r="I104" s="185"/>
      <c r="L104" s="181"/>
      <c r="M104" s="186"/>
      <c r="N104" s="187"/>
      <c r="O104" s="187"/>
      <c r="P104" s="187"/>
      <c r="Q104" s="187"/>
      <c r="R104" s="187"/>
      <c r="S104" s="187"/>
      <c r="T104" s="188"/>
      <c r="AT104" s="182" t="s">
        <v>122</v>
      </c>
      <c r="AU104" s="182" t="s">
        <v>80</v>
      </c>
      <c r="AV104" s="12" t="s">
        <v>118</v>
      </c>
      <c r="AW104" s="12" t="s">
        <v>32</v>
      </c>
      <c r="AX104" s="12" t="s">
        <v>78</v>
      </c>
      <c r="AY104" s="182" t="s">
        <v>111</v>
      </c>
    </row>
    <row r="105" s="1" customFormat="1" ht="16.5" customHeight="1">
      <c r="B105" s="157"/>
      <c r="C105" s="158" t="s">
        <v>142</v>
      </c>
      <c r="D105" s="158" t="s">
        <v>113</v>
      </c>
      <c r="E105" s="159" t="s">
        <v>143</v>
      </c>
      <c r="F105" s="160" t="s">
        <v>144</v>
      </c>
      <c r="G105" s="161" t="s">
        <v>145</v>
      </c>
      <c r="H105" s="162">
        <v>1</v>
      </c>
      <c r="I105" s="163"/>
      <c r="J105" s="164">
        <f>ROUND(I105*H105,2)</f>
        <v>0</v>
      </c>
      <c r="K105" s="160" t="s">
        <v>146</v>
      </c>
      <c r="L105" s="33"/>
      <c r="M105" s="165" t="s">
        <v>1</v>
      </c>
      <c r="N105" s="166" t="s">
        <v>41</v>
      </c>
      <c r="O105" s="63"/>
      <c r="P105" s="167">
        <f>O105*H105</f>
        <v>0</v>
      </c>
      <c r="Q105" s="167">
        <v>0.0086800000000000002</v>
      </c>
      <c r="R105" s="167">
        <f>Q105*H105</f>
        <v>0.0086800000000000002</v>
      </c>
      <c r="S105" s="167">
        <v>0</v>
      </c>
      <c r="T105" s="168">
        <f>S105*H105</f>
        <v>0</v>
      </c>
      <c r="AR105" s="15" t="s">
        <v>118</v>
      </c>
      <c r="AT105" s="15" t="s">
        <v>113</v>
      </c>
      <c r="AU105" s="15" t="s">
        <v>80</v>
      </c>
      <c r="AY105" s="15" t="s">
        <v>111</v>
      </c>
      <c r="BE105" s="169">
        <f>IF(N105="základní",J105,0)</f>
        <v>0</v>
      </c>
      <c r="BF105" s="169">
        <f>IF(N105="snížená",J105,0)</f>
        <v>0</v>
      </c>
      <c r="BG105" s="169">
        <f>IF(N105="zákl. přenesená",J105,0)</f>
        <v>0</v>
      </c>
      <c r="BH105" s="169">
        <f>IF(N105="sníž. přenesená",J105,0)</f>
        <v>0</v>
      </c>
      <c r="BI105" s="169">
        <f>IF(N105="nulová",J105,0)</f>
        <v>0</v>
      </c>
      <c r="BJ105" s="15" t="s">
        <v>78</v>
      </c>
      <c r="BK105" s="169">
        <f>ROUND(I105*H105,2)</f>
        <v>0</v>
      </c>
      <c r="BL105" s="15" t="s">
        <v>118</v>
      </c>
      <c r="BM105" s="15" t="s">
        <v>147</v>
      </c>
    </row>
    <row r="106" s="1" customFormat="1">
      <c r="B106" s="33"/>
      <c r="D106" s="170" t="s">
        <v>120</v>
      </c>
      <c r="F106" s="171" t="s">
        <v>144</v>
      </c>
      <c r="I106" s="103"/>
      <c r="L106" s="33"/>
      <c r="M106" s="172"/>
      <c r="N106" s="63"/>
      <c r="O106" s="63"/>
      <c r="P106" s="63"/>
      <c r="Q106" s="63"/>
      <c r="R106" s="63"/>
      <c r="S106" s="63"/>
      <c r="T106" s="64"/>
      <c r="AT106" s="15" t="s">
        <v>120</v>
      </c>
      <c r="AU106" s="15" t="s">
        <v>80</v>
      </c>
    </row>
    <row r="107" s="11" customFormat="1">
      <c r="B107" s="173"/>
      <c r="D107" s="170" t="s">
        <v>122</v>
      </c>
      <c r="E107" s="174" t="s">
        <v>1</v>
      </c>
      <c r="F107" s="175" t="s">
        <v>78</v>
      </c>
      <c r="H107" s="176">
        <v>1</v>
      </c>
      <c r="I107" s="177"/>
      <c r="L107" s="173"/>
      <c r="M107" s="178"/>
      <c r="N107" s="179"/>
      <c r="O107" s="179"/>
      <c r="P107" s="179"/>
      <c r="Q107" s="179"/>
      <c r="R107" s="179"/>
      <c r="S107" s="179"/>
      <c r="T107" s="180"/>
      <c r="AT107" s="174" t="s">
        <v>122</v>
      </c>
      <c r="AU107" s="174" t="s">
        <v>80</v>
      </c>
      <c r="AV107" s="11" t="s">
        <v>80</v>
      </c>
      <c r="AW107" s="11" t="s">
        <v>32</v>
      </c>
      <c r="AX107" s="11" t="s">
        <v>70</v>
      </c>
      <c r="AY107" s="174" t="s">
        <v>111</v>
      </c>
    </row>
    <row r="108" s="12" customFormat="1">
      <c r="B108" s="181"/>
      <c r="D108" s="170" t="s">
        <v>122</v>
      </c>
      <c r="E108" s="182" t="s">
        <v>1</v>
      </c>
      <c r="F108" s="183" t="s">
        <v>124</v>
      </c>
      <c r="H108" s="184">
        <v>1</v>
      </c>
      <c r="I108" s="185"/>
      <c r="L108" s="181"/>
      <c r="M108" s="186"/>
      <c r="N108" s="187"/>
      <c r="O108" s="187"/>
      <c r="P108" s="187"/>
      <c r="Q108" s="187"/>
      <c r="R108" s="187"/>
      <c r="S108" s="187"/>
      <c r="T108" s="188"/>
      <c r="AT108" s="182" t="s">
        <v>122</v>
      </c>
      <c r="AU108" s="182" t="s">
        <v>80</v>
      </c>
      <c r="AV108" s="12" t="s">
        <v>118</v>
      </c>
      <c r="AW108" s="12" t="s">
        <v>32</v>
      </c>
      <c r="AX108" s="12" t="s">
        <v>78</v>
      </c>
      <c r="AY108" s="182" t="s">
        <v>111</v>
      </c>
    </row>
    <row r="109" s="1" customFormat="1" ht="16.5" customHeight="1">
      <c r="B109" s="157"/>
      <c r="C109" s="158" t="s">
        <v>148</v>
      </c>
      <c r="D109" s="158" t="s">
        <v>113</v>
      </c>
      <c r="E109" s="159" t="s">
        <v>149</v>
      </c>
      <c r="F109" s="160" t="s">
        <v>150</v>
      </c>
      <c r="G109" s="161" t="s">
        <v>116</v>
      </c>
      <c r="H109" s="162">
        <v>10</v>
      </c>
      <c r="I109" s="163"/>
      <c r="J109" s="164">
        <f>ROUND(I109*H109,2)</f>
        <v>0</v>
      </c>
      <c r="K109" s="160" t="s">
        <v>117</v>
      </c>
      <c r="L109" s="33"/>
      <c r="M109" s="165" t="s">
        <v>1</v>
      </c>
      <c r="N109" s="166" t="s">
        <v>41</v>
      </c>
      <c r="O109" s="63"/>
      <c r="P109" s="167">
        <f>O109*H109</f>
        <v>0</v>
      </c>
      <c r="Q109" s="167">
        <v>0.01068</v>
      </c>
      <c r="R109" s="167">
        <f>Q109*H109</f>
        <v>0.10680000000000001</v>
      </c>
      <c r="S109" s="167">
        <v>0</v>
      </c>
      <c r="T109" s="168">
        <f>S109*H109</f>
        <v>0</v>
      </c>
      <c r="AR109" s="15" t="s">
        <v>118</v>
      </c>
      <c r="AT109" s="15" t="s">
        <v>113</v>
      </c>
      <c r="AU109" s="15" t="s">
        <v>80</v>
      </c>
      <c r="AY109" s="15" t="s">
        <v>111</v>
      </c>
      <c r="BE109" s="169">
        <f>IF(N109="základní",J109,0)</f>
        <v>0</v>
      </c>
      <c r="BF109" s="169">
        <f>IF(N109="snížená",J109,0)</f>
        <v>0</v>
      </c>
      <c r="BG109" s="169">
        <f>IF(N109="zákl. přenesená",J109,0)</f>
        <v>0</v>
      </c>
      <c r="BH109" s="169">
        <f>IF(N109="sníž. přenesená",J109,0)</f>
        <v>0</v>
      </c>
      <c r="BI109" s="169">
        <f>IF(N109="nulová",J109,0)</f>
        <v>0</v>
      </c>
      <c r="BJ109" s="15" t="s">
        <v>78</v>
      </c>
      <c r="BK109" s="169">
        <f>ROUND(I109*H109,2)</f>
        <v>0</v>
      </c>
      <c r="BL109" s="15" t="s">
        <v>118</v>
      </c>
      <c r="BM109" s="15" t="s">
        <v>151</v>
      </c>
    </row>
    <row r="110" s="1" customFormat="1">
      <c r="B110" s="33"/>
      <c r="D110" s="170" t="s">
        <v>120</v>
      </c>
      <c r="F110" s="171" t="s">
        <v>135</v>
      </c>
      <c r="I110" s="103"/>
      <c r="L110" s="33"/>
      <c r="M110" s="172"/>
      <c r="N110" s="63"/>
      <c r="O110" s="63"/>
      <c r="P110" s="63"/>
      <c r="Q110" s="63"/>
      <c r="R110" s="63"/>
      <c r="S110" s="63"/>
      <c r="T110" s="64"/>
      <c r="AT110" s="15" t="s">
        <v>120</v>
      </c>
      <c r="AU110" s="15" t="s">
        <v>80</v>
      </c>
    </row>
    <row r="111" s="11" customFormat="1">
      <c r="B111" s="173"/>
      <c r="D111" s="170" t="s">
        <v>122</v>
      </c>
      <c r="E111" s="174" t="s">
        <v>1</v>
      </c>
      <c r="F111" s="175" t="s">
        <v>152</v>
      </c>
      <c r="H111" s="176">
        <v>10</v>
      </c>
      <c r="I111" s="177"/>
      <c r="L111" s="173"/>
      <c r="M111" s="178"/>
      <c r="N111" s="179"/>
      <c r="O111" s="179"/>
      <c r="P111" s="179"/>
      <c r="Q111" s="179"/>
      <c r="R111" s="179"/>
      <c r="S111" s="179"/>
      <c r="T111" s="180"/>
      <c r="AT111" s="174" t="s">
        <v>122</v>
      </c>
      <c r="AU111" s="174" t="s">
        <v>80</v>
      </c>
      <c r="AV111" s="11" t="s">
        <v>80</v>
      </c>
      <c r="AW111" s="11" t="s">
        <v>32</v>
      </c>
      <c r="AX111" s="11" t="s">
        <v>70</v>
      </c>
      <c r="AY111" s="174" t="s">
        <v>111</v>
      </c>
    </row>
    <row r="112" s="12" customFormat="1">
      <c r="B112" s="181"/>
      <c r="D112" s="170" t="s">
        <v>122</v>
      </c>
      <c r="E112" s="182" t="s">
        <v>1</v>
      </c>
      <c r="F112" s="183" t="s">
        <v>124</v>
      </c>
      <c r="H112" s="184">
        <v>10</v>
      </c>
      <c r="I112" s="185"/>
      <c r="L112" s="181"/>
      <c r="M112" s="186"/>
      <c r="N112" s="187"/>
      <c r="O112" s="187"/>
      <c r="P112" s="187"/>
      <c r="Q112" s="187"/>
      <c r="R112" s="187"/>
      <c r="S112" s="187"/>
      <c r="T112" s="188"/>
      <c r="AT112" s="182" t="s">
        <v>122</v>
      </c>
      <c r="AU112" s="182" t="s">
        <v>80</v>
      </c>
      <c r="AV112" s="12" t="s">
        <v>118</v>
      </c>
      <c r="AW112" s="12" t="s">
        <v>32</v>
      </c>
      <c r="AX112" s="12" t="s">
        <v>78</v>
      </c>
      <c r="AY112" s="182" t="s">
        <v>111</v>
      </c>
    </row>
    <row r="113" s="1" customFormat="1" ht="16.5" customHeight="1">
      <c r="B113" s="157"/>
      <c r="C113" s="158" t="s">
        <v>153</v>
      </c>
      <c r="D113" s="158" t="s">
        <v>113</v>
      </c>
      <c r="E113" s="159" t="s">
        <v>154</v>
      </c>
      <c r="F113" s="160" t="s">
        <v>155</v>
      </c>
      <c r="G113" s="161" t="s">
        <v>116</v>
      </c>
      <c r="H113" s="162">
        <v>12</v>
      </c>
      <c r="I113" s="163"/>
      <c r="J113" s="164">
        <f>ROUND(I113*H113,2)</f>
        <v>0</v>
      </c>
      <c r="K113" s="160" t="s">
        <v>117</v>
      </c>
      <c r="L113" s="33"/>
      <c r="M113" s="165" t="s">
        <v>1</v>
      </c>
      <c r="N113" s="166" t="s">
        <v>41</v>
      </c>
      <c r="O113" s="63"/>
      <c r="P113" s="167">
        <f>O113*H113</f>
        <v>0</v>
      </c>
      <c r="Q113" s="167">
        <v>0.01269</v>
      </c>
      <c r="R113" s="167">
        <f>Q113*H113</f>
        <v>0.15228</v>
      </c>
      <c r="S113" s="167">
        <v>0</v>
      </c>
      <c r="T113" s="168">
        <f>S113*H113</f>
        <v>0</v>
      </c>
      <c r="AR113" s="15" t="s">
        <v>118</v>
      </c>
      <c r="AT113" s="15" t="s">
        <v>113</v>
      </c>
      <c r="AU113" s="15" t="s">
        <v>80</v>
      </c>
      <c r="AY113" s="15" t="s">
        <v>111</v>
      </c>
      <c r="BE113" s="169">
        <f>IF(N113="základní",J113,0)</f>
        <v>0</v>
      </c>
      <c r="BF113" s="169">
        <f>IF(N113="snížená",J113,0)</f>
        <v>0</v>
      </c>
      <c r="BG113" s="169">
        <f>IF(N113="zákl. přenesená",J113,0)</f>
        <v>0</v>
      </c>
      <c r="BH113" s="169">
        <f>IF(N113="sníž. přenesená",J113,0)</f>
        <v>0</v>
      </c>
      <c r="BI113" s="169">
        <f>IF(N113="nulová",J113,0)</f>
        <v>0</v>
      </c>
      <c r="BJ113" s="15" t="s">
        <v>78</v>
      </c>
      <c r="BK113" s="169">
        <f>ROUND(I113*H113,2)</f>
        <v>0</v>
      </c>
      <c r="BL113" s="15" t="s">
        <v>118</v>
      </c>
      <c r="BM113" s="15" t="s">
        <v>156</v>
      </c>
    </row>
    <row r="114" s="1" customFormat="1">
      <c r="B114" s="33"/>
      <c r="D114" s="170" t="s">
        <v>120</v>
      </c>
      <c r="F114" s="171" t="s">
        <v>157</v>
      </c>
      <c r="I114" s="103"/>
      <c r="L114" s="33"/>
      <c r="M114" s="172"/>
      <c r="N114" s="63"/>
      <c r="O114" s="63"/>
      <c r="P114" s="63"/>
      <c r="Q114" s="63"/>
      <c r="R114" s="63"/>
      <c r="S114" s="63"/>
      <c r="T114" s="64"/>
      <c r="AT114" s="15" t="s">
        <v>120</v>
      </c>
      <c r="AU114" s="15" t="s">
        <v>80</v>
      </c>
    </row>
    <row r="115" s="11" customFormat="1">
      <c r="B115" s="173"/>
      <c r="D115" s="170" t="s">
        <v>122</v>
      </c>
      <c r="E115" s="174" t="s">
        <v>1</v>
      </c>
      <c r="F115" s="175" t="s">
        <v>158</v>
      </c>
      <c r="H115" s="176">
        <v>12</v>
      </c>
      <c r="I115" s="177"/>
      <c r="L115" s="173"/>
      <c r="M115" s="178"/>
      <c r="N115" s="179"/>
      <c r="O115" s="179"/>
      <c r="P115" s="179"/>
      <c r="Q115" s="179"/>
      <c r="R115" s="179"/>
      <c r="S115" s="179"/>
      <c r="T115" s="180"/>
      <c r="AT115" s="174" t="s">
        <v>122</v>
      </c>
      <c r="AU115" s="174" t="s">
        <v>80</v>
      </c>
      <c r="AV115" s="11" t="s">
        <v>80</v>
      </c>
      <c r="AW115" s="11" t="s">
        <v>32</v>
      </c>
      <c r="AX115" s="11" t="s">
        <v>70</v>
      </c>
      <c r="AY115" s="174" t="s">
        <v>111</v>
      </c>
    </row>
    <row r="116" s="12" customFormat="1">
      <c r="B116" s="181"/>
      <c r="D116" s="170" t="s">
        <v>122</v>
      </c>
      <c r="E116" s="182" t="s">
        <v>1</v>
      </c>
      <c r="F116" s="183" t="s">
        <v>124</v>
      </c>
      <c r="H116" s="184">
        <v>12</v>
      </c>
      <c r="I116" s="185"/>
      <c r="L116" s="181"/>
      <c r="M116" s="186"/>
      <c r="N116" s="187"/>
      <c r="O116" s="187"/>
      <c r="P116" s="187"/>
      <c r="Q116" s="187"/>
      <c r="R116" s="187"/>
      <c r="S116" s="187"/>
      <c r="T116" s="188"/>
      <c r="AT116" s="182" t="s">
        <v>122</v>
      </c>
      <c r="AU116" s="182" t="s">
        <v>80</v>
      </c>
      <c r="AV116" s="12" t="s">
        <v>118</v>
      </c>
      <c r="AW116" s="12" t="s">
        <v>32</v>
      </c>
      <c r="AX116" s="12" t="s">
        <v>78</v>
      </c>
      <c r="AY116" s="182" t="s">
        <v>111</v>
      </c>
    </row>
    <row r="117" s="1" customFormat="1" ht="16.5" customHeight="1">
      <c r="B117" s="157"/>
      <c r="C117" s="158" t="s">
        <v>159</v>
      </c>
      <c r="D117" s="158" t="s">
        <v>113</v>
      </c>
      <c r="E117" s="159" t="s">
        <v>160</v>
      </c>
      <c r="F117" s="160" t="s">
        <v>161</v>
      </c>
      <c r="G117" s="161" t="s">
        <v>116</v>
      </c>
      <c r="H117" s="162">
        <v>16</v>
      </c>
      <c r="I117" s="163"/>
      <c r="J117" s="164">
        <f>ROUND(I117*H117,2)</f>
        <v>0</v>
      </c>
      <c r="K117" s="160" t="s">
        <v>117</v>
      </c>
      <c r="L117" s="33"/>
      <c r="M117" s="165" t="s">
        <v>1</v>
      </c>
      <c r="N117" s="166" t="s">
        <v>41</v>
      </c>
      <c r="O117" s="63"/>
      <c r="P117" s="167">
        <f>O117*H117</f>
        <v>0</v>
      </c>
      <c r="Q117" s="167">
        <v>0.036900000000000002</v>
      </c>
      <c r="R117" s="167">
        <f>Q117*H117</f>
        <v>0.59040000000000004</v>
      </c>
      <c r="S117" s="167">
        <v>0</v>
      </c>
      <c r="T117" s="168">
        <f>S117*H117</f>
        <v>0</v>
      </c>
      <c r="AR117" s="15" t="s">
        <v>118</v>
      </c>
      <c r="AT117" s="15" t="s">
        <v>113</v>
      </c>
      <c r="AU117" s="15" t="s">
        <v>80</v>
      </c>
      <c r="AY117" s="15" t="s">
        <v>111</v>
      </c>
      <c r="BE117" s="169">
        <f>IF(N117="základní",J117,0)</f>
        <v>0</v>
      </c>
      <c r="BF117" s="169">
        <f>IF(N117="snížená",J117,0)</f>
        <v>0</v>
      </c>
      <c r="BG117" s="169">
        <f>IF(N117="zákl. přenesená",J117,0)</f>
        <v>0</v>
      </c>
      <c r="BH117" s="169">
        <f>IF(N117="sníž. přenesená",J117,0)</f>
        <v>0</v>
      </c>
      <c r="BI117" s="169">
        <f>IF(N117="nulová",J117,0)</f>
        <v>0</v>
      </c>
      <c r="BJ117" s="15" t="s">
        <v>78</v>
      </c>
      <c r="BK117" s="169">
        <f>ROUND(I117*H117,2)</f>
        <v>0</v>
      </c>
      <c r="BL117" s="15" t="s">
        <v>118</v>
      </c>
      <c r="BM117" s="15" t="s">
        <v>162</v>
      </c>
    </row>
    <row r="118" s="1" customFormat="1">
      <c r="B118" s="33"/>
      <c r="D118" s="170" t="s">
        <v>120</v>
      </c>
      <c r="F118" s="171" t="s">
        <v>163</v>
      </c>
      <c r="I118" s="103"/>
      <c r="L118" s="33"/>
      <c r="M118" s="172"/>
      <c r="N118" s="63"/>
      <c r="O118" s="63"/>
      <c r="P118" s="63"/>
      <c r="Q118" s="63"/>
      <c r="R118" s="63"/>
      <c r="S118" s="63"/>
      <c r="T118" s="64"/>
      <c r="AT118" s="15" t="s">
        <v>120</v>
      </c>
      <c r="AU118" s="15" t="s">
        <v>80</v>
      </c>
    </row>
    <row r="119" s="11" customFormat="1">
      <c r="B119" s="173"/>
      <c r="D119" s="170" t="s">
        <v>122</v>
      </c>
      <c r="E119" s="174" t="s">
        <v>1</v>
      </c>
      <c r="F119" s="175" t="s">
        <v>164</v>
      </c>
      <c r="H119" s="176">
        <v>16</v>
      </c>
      <c r="I119" s="177"/>
      <c r="L119" s="173"/>
      <c r="M119" s="178"/>
      <c r="N119" s="179"/>
      <c r="O119" s="179"/>
      <c r="P119" s="179"/>
      <c r="Q119" s="179"/>
      <c r="R119" s="179"/>
      <c r="S119" s="179"/>
      <c r="T119" s="180"/>
      <c r="AT119" s="174" t="s">
        <v>122</v>
      </c>
      <c r="AU119" s="174" t="s">
        <v>80</v>
      </c>
      <c r="AV119" s="11" t="s">
        <v>80</v>
      </c>
      <c r="AW119" s="11" t="s">
        <v>32</v>
      </c>
      <c r="AX119" s="11" t="s">
        <v>70</v>
      </c>
      <c r="AY119" s="174" t="s">
        <v>111</v>
      </c>
    </row>
    <row r="120" s="12" customFormat="1">
      <c r="B120" s="181"/>
      <c r="D120" s="170" t="s">
        <v>122</v>
      </c>
      <c r="E120" s="182" t="s">
        <v>1</v>
      </c>
      <c r="F120" s="183" t="s">
        <v>124</v>
      </c>
      <c r="H120" s="184">
        <v>16</v>
      </c>
      <c r="I120" s="185"/>
      <c r="L120" s="181"/>
      <c r="M120" s="186"/>
      <c r="N120" s="187"/>
      <c r="O120" s="187"/>
      <c r="P120" s="187"/>
      <c r="Q120" s="187"/>
      <c r="R120" s="187"/>
      <c r="S120" s="187"/>
      <c r="T120" s="188"/>
      <c r="AT120" s="182" t="s">
        <v>122</v>
      </c>
      <c r="AU120" s="182" t="s">
        <v>80</v>
      </c>
      <c r="AV120" s="12" t="s">
        <v>118</v>
      </c>
      <c r="AW120" s="12" t="s">
        <v>32</v>
      </c>
      <c r="AX120" s="12" t="s">
        <v>78</v>
      </c>
      <c r="AY120" s="182" t="s">
        <v>111</v>
      </c>
    </row>
    <row r="121" s="1" customFormat="1" ht="16.5" customHeight="1">
      <c r="B121" s="157"/>
      <c r="C121" s="158" t="s">
        <v>165</v>
      </c>
      <c r="D121" s="158" t="s">
        <v>113</v>
      </c>
      <c r="E121" s="159" t="s">
        <v>166</v>
      </c>
      <c r="F121" s="160" t="s">
        <v>167</v>
      </c>
      <c r="G121" s="161" t="s">
        <v>168</v>
      </c>
      <c r="H121" s="162">
        <v>36.960000000000001</v>
      </c>
      <c r="I121" s="163"/>
      <c r="J121" s="164">
        <f>ROUND(I121*H121,2)</f>
        <v>0</v>
      </c>
      <c r="K121" s="160" t="s">
        <v>117</v>
      </c>
      <c r="L121" s="33"/>
      <c r="M121" s="165" t="s">
        <v>1</v>
      </c>
      <c r="N121" s="166" t="s">
        <v>41</v>
      </c>
      <c r="O121" s="63"/>
      <c r="P121" s="167">
        <f>O121*H121</f>
        <v>0</v>
      </c>
      <c r="Q121" s="167">
        <v>0</v>
      </c>
      <c r="R121" s="167">
        <f>Q121*H121</f>
        <v>0</v>
      </c>
      <c r="S121" s="167">
        <v>0</v>
      </c>
      <c r="T121" s="168">
        <f>S121*H121</f>
        <v>0</v>
      </c>
      <c r="AR121" s="15" t="s">
        <v>118</v>
      </c>
      <c r="AT121" s="15" t="s">
        <v>113</v>
      </c>
      <c r="AU121" s="15" t="s">
        <v>80</v>
      </c>
      <c r="AY121" s="15" t="s">
        <v>111</v>
      </c>
      <c r="BE121" s="169">
        <f>IF(N121="základní",J121,0)</f>
        <v>0</v>
      </c>
      <c r="BF121" s="169">
        <f>IF(N121="snížená",J121,0)</f>
        <v>0</v>
      </c>
      <c r="BG121" s="169">
        <f>IF(N121="zákl. přenesená",J121,0)</f>
        <v>0</v>
      </c>
      <c r="BH121" s="169">
        <f>IF(N121="sníž. přenesená",J121,0)</f>
        <v>0</v>
      </c>
      <c r="BI121" s="169">
        <f>IF(N121="nulová",J121,0)</f>
        <v>0</v>
      </c>
      <c r="BJ121" s="15" t="s">
        <v>78</v>
      </c>
      <c r="BK121" s="169">
        <f>ROUND(I121*H121,2)</f>
        <v>0</v>
      </c>
      <c r="BL121" s="15" t="s">
        <v>118</v>
      </c>
      <c r="BM121" s="15" t="s">
        <v>169</v>
      </c>
    </row>
    <row r="122" s="1" customFormat="1">
      <c r="B122" s="33"/>
      <c r="D122" s="170" t="s">
        <v>120</v>
      </c>
      <c r="F122" s="171" t="s">
        <v>170</v>
      </c>
      <c r="I122" s="103"/>
      <c r="L122" s="33"/>
      <c r="M122" s="172"/>
      <c r="N122" s="63"/>
      <c r="O122" s="63"/>
      <c r="P122" s="63"/>
      <c r="Q122" s="63"/>
      <c r="R122" s="63"/>
      <c r="S122" s="63"/>
      <c r="T122" s="64"/>
      <c r="AT122" s="15" t="s">
        <v>120</v>
      </c>
      <c r="AU122" s="15" t="s">
        <v>80</v>
      </c>
    </row>
    <row r="123" s="11" customFormat="1">
      <c r="B123" s="173"/>
      <c r="D123" s="170" t="s">
        <v>122</v>
      </c>
      <c r="E123" s="174" t="s">
        <v>1</v>
      </c>
      <c r="F123" s="175" t="s">
        <v>171</v>
      </c>
      <c r="H123" s="176">
        <v>36.960000000000001</v>
      </c>
      <c r="I123" s="177"/>
      <c r="L123" s="173"/>
      <c r="M123" s="178"/>
      <c r="N123" s="179"/>
      <c r="O123" s="179"/>
      <c r="P123" s="179"/>
      <c r="Q123" s="179"/>
      <c r="R123" s="179"/>
      <c r="S123" s="179"/>
      <c r="T123" s="180"/>
      <c r="AT123" s="174" t="s">
        <v>122</v>
      </c>
      <c r="AU123" s="174" t="s">
        <v>80</v>
      </c>
      <c r="AV123" s="11" t="s">
        <v>80</v>
      </c>
      <c r="AW123" s="11" t="s">
        <v>32</v>
      </c>
      <c r="AX123" s="11" t="s">
        <v>70</v>
      </c>
      <c r="AY123" s="174" t="s">
        <v>111</v>
      </c>
    </row>
    <row r="124" s="12" customFormat="1">
      <c r="B124" s="181"/>
      <c r="D124" s="170" t="s">
        <v>122</v>
      </c>
      <c r="E124" s="182" t="s">
        <v>1</v>
      </c>
      <c r="F124" s="183" t="s">
        <v>124</v>
      </c>
      <c r="H124" s="184">
        <v>36.960000000000001</v>
      </c>
      <c r="I124" s="185"/>
      <c r="L124" s="181"/>
      <c r="M124" s="186"/>
      <c r="N124" s="187"/>
      <c r="O124" s="187"/>
      <c r="P124" s="187"/>
      <c r="Q124" s="187"/>
      <c r="R124" s="187"/>
      <c r="S124" s="187"/>
      <c r="T124" s="188"/>
      <c r="AT124" s="182" t="s">
        <v>122</v>
      </c>
      <c r="AU124" s="182" t="s">
        <v>80</v>
      </c>
      <c r="AV124" s="12" t="s">
        <v>118</v>
      </c>
      <c r="AW124" s="12" t="s">
        <v>32</v>
      </c>
      <c r="AX124" s="12" t="s">
        <v>78</v>
      </c>
      <c r="AY124" s="182" t="s">
        <v>111</v>
      </c>
    </row>
    <row r="125" s="1" customFormat="1" ht="16.5" customHeight="1">
      <c r="B125" s="157"/>
      <c r="C125" s="158" t="s">
        <v>172</v>
      </c>
      <c r="D125" s="158" t="s">
        <v>113</v>
      </c>
      <c r="E125" s="159" t="s">
        <v>173</v>
      </c>
      <c r="F125" s="160" t="s">
        <v>174</v>
      </c>
      <c r="G125" s="161" t="s">
        <v>168</v>
      </c>
      <c r="H125" s="162">
        <v>219.845</v>
      </c>
      <c r="I125" s="163"/>
      <c r="J125" s="164">
        <f>ROUND(I125*H125,2)</f>
        <v>0</v>
      </c>
      <c r="K125" s="160" t="s">
        <v>117</v>
      </c>
      <c r="L125" s="33"/>
      <c r="M125" s="165" t="s">
        <v>1</v>
      </c>
      <c r="N125" s="166" t="s">
        <v>41</v>
      </c>
      <c r="O125" s="63"/>
      <c r="P125" s="167">
        <f>O125*H125</f>
        <v>0</v>
      </c>
      <c r="Q125" s="167">
        <v>0</v>
      </c>
      <c r="R125" s="167">
        <f>Q125*H125</f>
        <v>0</v>
      </c>
      <c r="S125" s="167">
        <v>0</v>
      </c>
      <c r="T125" s="168">
        <f>S125*H125</f>
        <v>0</v>
      </c>
      <c r="AR125" s="15" t="s">
        <v>118</v>
      </c>
      <c r="AT125" s="15" t="s">
        <v>113</v>
      </c>
      <c r="AU125" s="15" t="s">
        <v>80</v>
      </c>
      <c r="AY125" s="15" t="s">
        <v>111</v>
      </c>
      <c r="BE125" s="169">
        <f>IF(N125="základní",J125,0)</f>
        <v>0</v>
      </c>
      <c r="BF125" s="169">
        <f>IF(N125="snížená",J125,0)</f>
        <v>0</v>
      </c>
      <c r="BG125" s="169">
        <f>IF(N125="zákl. přenesená",J125,0)</f>
        <v>0</v>
      </c>
      <c r="BH125" s="169">
        <f>IF(N125="sníž. přenesená",J125,0)</f>
        <v>0</v>
      </c>
      <c r="BI125" s="169">
        <f>IF(N125="nulová",J125,0)</f>
        <v>0</v>
      </c>
      <c r="BJ125" s="15" t="s">
        <v>78</v>
      </c>
      <c r="BK125" s="169">
        <f>ROUND(I125*H125,2)</f>
        <v>0</v>
      </c>
      <c r="BL125" s="15" t="s">
        <v>118</v>
      </c>
      <c r="BM125" s="15" t="s">
        <v>175</v>
      </c>
    </row>
    <row r="126" s="1" customFormat="1">
      <c r="B126" s="33"/>
      <c r="D126" s="170" t="s">
        <v>120</v>
      </c>
      <c r="F126" s="171" t="s">
        <v>176</v>
      </c>
      <c r="I126" s="103"/>
      <c r="L126" s="33"/>
      <c r="M126" s="172"/>
      <c r="N126" s="63"/>
      <c r="O126" s="63"/>
      <c r="P126" s="63"/>
      <c r="Q126" s="63"/>
      <c r="R126" s="63"/>
      <c r="S126" s="63"/>
      <c r="T126" s="64"/>
      <c r="AT126" s="15" t="s">
        <v>120</v>
      </c>
      <c r="AU126" s="15" t="s">
        <v>80</v>
      </c>
    </row>
    <row r="127" s="11" customFormat="1">
      <c r="B127" s="173"/>
      <c r="D127" s="170" t="s">
        <v>122</v>
      </c>
      <c r="E127" s="174" t="s">
        <v>1</v>
      </c>
      <c r="F127" s="175" t="s">
        <v>177</v>
      </c>
      <c r="H127" s="176">
        <v>25.024999999999999</v>
      </c>
      <c r="I127" s="177"/>
      <c r="L127" s="173"/>
      <c r="M127" s="178"/>
      <c r="N127" s="179"/>
      <c r="O127" s="179"/>
      <c r="P127" s="179"/>
      <c r="Q127" s="179"/>
      <c r="R127" s="179"/>
      <c r="S127" s="179"/>
      <c r="T127" s="180"/>
      <c r="AT127" s="174" t="s">
        <v>122</v>
      </c>
      <c r="AU127" s="174" t="s">
        <v>80</v>
      </c>
      <c r="AV127" s="11" t="s">
        <v>80</v>
      </c>
      <c r="AW127" s="11" t="s">
        <v>32</v>
      </c>
      <c r="AX127" s="11" t="s">
        <v>70</v>
      </c>
      <c r="AY127" s="174" t="s">
        <v>111</v>
      </c>
    </row>
    <row r="128" s="11" customFormat="1">
      <c r="B128" s="173"/>
      <c r="D128" s="170" t="s">
        <v>122</v>
      </c>
      <c r="E128" s="174" t="s">
        <v>1</v>
      </c>
      <c r="F128" s="175" t="s">
        <v>178</v>
      </c>
      <c r="H128" s="176">
        <v>64.349999999999994</v>
      </c>
      <c r="I128" s="177"/>
      <c r="L128" s="173"/>
      <c r="M128" s="178"/>
      <c r="N128" s="179"/>
      <c r="O128" s="179"/>
      <c r="P128" s="179"/>
      <c r="Q128" s="179"/>
      <c r="R128" s="179"/>
      <c r="S128" s="179"/>
      <c r="T128" s="180"/>
      <c r="AT128" s="174" t="s">
        <v>122</v>
      </c>
      <c r="AU128" s="174" t="s">
        <v>80</v>
      </c>
      <c r="AV128" s="11" t="s">
        <v>80</v>
      </c>
      <c r="AW128" s="11" t="s">
        <v>32</v>
      </c>
      <c r="AX128" s="11" t="s">
        <v>70</v>
      </c>
      <c r="AY128" s="174" t="s">
        <v>111</v>
      </c>
    </row>
    <row r="129" s="11" customFormat="1">
      <c r="B129" s="173"/>
      <c r="D129" s="170" t="s">
        <v>122</v>
      </c>
      <c r="E129" s="174" t="s">
        <v>1</v>
      </c>
      <c r="F129" s="175" t="s">
        <v>179</v>
      </c>
      <c r="H129" s="176">
        <v>97.799999999999997</v>
      </c>
      <c r="I129" s="177"/>
      <c r="L129" s="173"/>
      <c r="M129" s="178"/>
      <c r="N129" s="179"/>
      <c r="O129" s="179"/>
      <c r="P129" s="179"/>
      <c r="Q129" s="179"/>
      <c r="R129" s="179"/>
      <c r="S129" s="179"/>
      <c r="T129" s="180"/>
      <c r="AT129" s="174" t="s">
        <v>122</v>
      </c>
      <c r="AU129" s="174" t="s">
        <v>80</v>
      </c>
      <c r="AV129" s="11" t="s">
        <v>80</v>
      </c>
      <c r="AW129" s="11" t="s">
        <v>32</v>
      </c>
      <c r="AX129" s="11" t="s">
        <v>70</v>
      </c>
      <c r="AY129" s="174" t="s">
        <v>111</v>
      </c>
    </row>
    <row r="130" s="11" customFormat="1">
      <c r="B130" s="173"/>
      <c r="D130" s="170" t="s">
        <v>122</v>
      </c>
      <c r="E130" s="174" t="s">
        <v>1</v>
      </c>
      <c r="F130" s="175" t="s">
        <v>180</v>
      </c>
      <c r="H130" s="176">
        <v>32.670000000000002</v>
      </c>
      <c r="I130" s="177"/>
      <c r="L130" s="173"/>
      <c r="M130" s="178"/>
      <c r="N130" s="179"/>
      <c r="O130" s="179"/>
      <c r="P130" s="179"/>
      <c r="Q130" s="179"/>
      <c r="R130" s="179"/>
      <c r="S130" s="179"/>
      <c r="T130" s="180"/>
      <c r="AT130" s="174" t="s">
        <v>122</v>
      </c>
      <c r="AU130" s="174" t="s">
        <v>80</v>
      </c>
      <c r="AV130" s="11" t="s">
        <v>80</v>
      </c>
      <c r="AW130" s="11" t="s">
        <v>32</v>
      </c>
      <c r="AX130" s="11" t="s">
        <v>70</v>
      </c>
      <c r="AY130" s="174" t="s">
        <v>111</v>
      </c>
    </row>
    <row r="131" s="12" customFormat="1">
      <c r="B131" s="181"/>
      <c r="D131" s="170" t="s">
        <v>122</v>
      </c>
      <c r="E131" s="182" t="s">
        <v>1</v>
      </c>
      <c r="F131" s="183" t="s">
        <v>124</v>
      </c>
      <c r="H131" s="184">
        <v>219.845</v>
      </c>
      <c r="I131" s="185"/>
      <c r="L131" s="181"/>
      <c r="M131" s="186"/>
      <c r="N131" s="187"/>
      <c r="O131" s="187"/>
      <c r="P131" s="187"/>
      <c r="Q131" s="187"/>
      <c r="R131" s="187"/>
      <c r="S131" s="187"/>
      <c r="T131" s="188"/>
      <c r="AT131" s="182" t="s">
        <v>122</v>
      </c>
      <c r="AU131" s="182" t="s">
        <v>80</v>
      </c>
      <c r="AV131" s="12" t="s">
        <v>118</v>
      </c>
      <c r="AW131" s="12" t="s">
        <v>32</v>
      </c>
      <c r="AX131" s="12" t="s">
        <v>78</v>
      </c>
      <c r="AY131" s="182" t="s">
        <v>111</v>
      </c>
    </row>
    <row r="132" s="1" customFormat="1" ht="16.5" customHeight="1">
      <c r="B132" s="157"/>
      <c r="C132" s="158" t="s">
        <v>181</v>
      </c>
      <c r="D132" s="158" t="s">
        <v>113</v>
      </c>
      <c r="E132" s="159" t="s">
        <v>182</v>
      </c>
      <c r="F132" s="160" t="s">
        <v>183</v>
      </c>
      <c r="G132" s="161" t="s">
        <v>168</v>
      </c>
      <c r="H132" s="162">
        <v>109.923</v>
      </c>
      <c r="I132" s="163"/>
      <c r="J132" s="164">
        <f>ROUND(I132*H132,2)</f>
        <v>0</v>
      </c>
      <c r="K132" s="160" t="s">
        <v>117</v>
      </c>
      <c r="L132" s="33"/>
      <c r="M132" s="165" t="s">
        <v>1</v>
      </c>
      <c r="N132" s="166" t="s">
        <v>41</v>
      </c>
      <c r="O132" s="63"/>
      <c r="P132" s="167">
        <f>O132*H132</f>
        <v>0</v>
      </c>
      <c r="Q132" s="167">
        <v>0</v>
      </c>
      <c r="R132" s="167">
        <f>Q132*H132</f>
        <v>0</v>
      </c>
      <c r="S132" s="167">
        <v>0</v>
      </c>
      <c r="T132" s="168">
        <f>S132*H132</f>
        <v>0</v>
      </c>
      <c r="AR132" s="15" t="s">
        <v>118</v>
      </c>
      <c r="AT132" s="15" t="s">
        <v>113</v>
      </c>
      <c r="AU132" s="15" t="s">
        <v>80</v>
      </c>
      <c r="AY132" s="15" t="s">
        <v>111</v>
      </c>
      <c r="BE132" s="169">
        <f>IF(N132="základní",J132,0)</f>
        <v>0</v>
      </c>
      <c r="BF132" s="169">
        <f>IF(N132="snížená",J132,0)</f>
        <v>0</v>
      </c>
      <c r="BG132" s="169">
        <f>IF(N132="zákl. přenesená",J132,0)</f>
        <v>0</v>
      </c>
      <c r="BH132" s="169">
        <f>IF(N132="sníž. přenesená",J132,0)</f>
        <v>0</v>
      </c>
      <c r="BI132" s="169">
        <f>IF(N132="nulová",J132,0)</f>
        <v>0</v>
      </c>
      <c r="BJ132" s="15" t="s">
        <v>78</v>
      </c>
      <c r="BK132" s="169">
        <f>ROUND(I132*H132,2)</f>
        <v>0</v>
      </c>
      <c r="BL132" s="15" t="s">
        <v>118</v>
      </c>
      <c r="BM132" s="15" t="s">
        <v>184</v>
      </c>
    </row>
    <row r="133" s="1" customFormat="1">
      <c r="B133" s="33"/>
      <c r="D133" s="170" t="s">
        <v>120</v>
      </c>
      <c r="F133" s="171" t="s">
        <v>185</v>
      </c>
      <c r="I133" s="103"/>
      <c r="L133" s="33"/>
      <c r="M133" s="172"/>
      <c r="N133" s="63"/>
      <c r="O133" s="63"/>
      <c r="P133" s="63"/>
      <c r="Q133" s="63"/>
      <c r="R133" s="63"/>
      <c r="S133" s="63"/>
      <c r="T133" s="64"/>
      <c r="AT133" s="15" t="s">
        <v>120</v>
      </c>
      <c r="AU133" s="15" t="s">
        <v>80</v>
      </c>
    </row>
    <row r="134" s="11" customFormat="1">
      <c r="B134" s="173"/>
      <c r="D134" s="170" t="s">
        <v>122</v>
      </c>
      <c r="E134" s="174" t="s">
        <v>1</v>
      </c>
      <c r="F134" s="175" t="s">
        <v>186</v>
      </c>
      <c r="H134" s="176">
        <v>12.513</v>
      </c>
      <c r="I134" s="177"/>
      <c r="L134" s="173"/>
      <c r="M134" s="178"/>
      <c r="N134" s="179"/>
      <c r="O134" s="179"/>
      <c r="P134" s="179"/>
      <c r="Q134" s="179"/>
      <c r="R134" s="179"/>
      <c r="S134" s="179"/>
      <c r="T134" s="180"/>
      <c r="AT134" s="174" t="s">
        <v>122</v>
      </c>
      <c r="AU134" s="174" t="s">
        <v>80</v>
      </c>
      <c r="AV134" s="11" t="s">
        <v>80</v>
      </c>
      <c r="AW134" s="11" t="s">
        <v>32</v>
      </c>
      <c r="AX134" s="11" t="s">
        <v>70</v>
      </c>
      <c r="AY134" s="174" t="s">
        <v>111</v>
      </c>
    </row>
    <row r="135" s="11" customFormat="1">
      <c r="B135" s="173"/>
      <c r="D135" s="170" t="s">
        <v>122</v>
      </c>
      <c r="E135" s="174" t="s">
        <v>1</v>
      </c>
      <c r="F135" s="175" t="s">
        <v>187</v>
      </c>
      <c r="H135" s="176">
        <v>32.174999999999997</v>
      </c>
      <c r="I135" s="177"/>
      <c r="L135" s="173"/>
      <c r="M135" s="178"/>
      <c r="N135" s="179"/>
      <c r="O135" s="179"/>
      <c r="P135" s="179"/>
      <c r="Q135" s="179"/>
      <c r="R135" s="179"/>
      <c r="S135" s="179"/>
      <c r="T135" s="180"/>
      <c r="AT135" s="174" t="s">
        <v>122</v>
      </c>
      <c r="AU135" s="174" t="s">
        <v>80</v>
      </c>
      <c r="AV135" s="11" t="s">
        <v>80</v>
      </c>
      <c r="AW135" s="11" t="s">
        <v>32</v>
      </c>
      <c r="AX135" s="11" t="s">
        <v>70</v>
      </c>
      <c r="AY135" s="174" t="s">
        <v>111</v>
      </c>
    </row>
    <row r="136" s="11" customFormat="1">
      <c r="B136" s="173"/>
      <c r="D136" s="170" t="s">
        <v>122</v>
      </c>
      <c r="E136" s="174" t="s">
        <v>1</v>
      </c>
      <c r="F136" s="175" t="s">
        <v>188</v>
      </c>
      <c r="H136" s="176">
        <v>48.899999999999999</v>
      </c>
      <c r="I136" s="177"/>
      <c r="L136" s="173"/>
      <c r="M136" s="178"/>
      <c r="N136" s="179"/>
      <c r="O136" s="179"/>
      <c r="P136" s="179"/>
      <c r="Q136" s="179"/>
      <c r="R136" s="179"/>
      <c r="S136" s="179"/>
      <c r="T136" s="180"/>
      <c r="AT136" s="174" t="s">
        <v>122</v>
      </c>
      <c r="AU136" s="174" t="s">
        <v>80</v>
      </c>
      <c r="AV136" s="11" t="s">
        <v>80</v>
      </c>
      <c r="AW136" s="11" t="s">
        <v>32</v>
      </c>
      <c r="AX136" s="11" t="s">
        <v>70</v>
      </c>
      <c r="AY136" s="174" t="s">
        <v>111</v>
      </c>
    </row>
    <row r="137" s="11" customFormat="1">
      <c r="B137" s="173"/>
      <c r="D137" s="170" t="s">
        <v>122</v>
      </c>
      <c r="E137" s="174" t="s">
        <v>1</v>
      </c>
      <c r="F137" s="175" t="s">
        <v>189</v>
      </c>
      <c r="H137" s="176">
        <v>16.335000000000001</v>
      </c>
      <c r="I137" s="177"/>
      <c r="L137" s="173"/>
      <c r="M137" s="178"/>
      <c r="N137" s="179"/>
      <c r="O137" s="179"/>
      <c r="P137" s="179"/>
      <c r="Q137" s="179"/>
      <c r="R137" s="179"/>
      <c r="S137" s="179"/>
      <c r="T137" s="180"/>
      <c r="AT137" s="174" t="s">
        <v>122</v>
      </c>
      <c r="AU137" s="174" t="s">
        <v>80</v>
      </c>
      <c r="AV137" s="11" t="s">
        <v>80</v>
      </c>
      <c r="AW137" s="11" t="s">
        <v>32</v>
      </c>
      <c r="AX137" s="11" t="s">
        <v>70</v>
      </c>
      <c r="AY137" s="174" t="s">
        <v>111</v>
      </c>
    </row>
    <row r="138" s="12" customFormat="1">
      <c r="B138" s="181"/>
      <c r="D138" s="170" t="s">
        <v>122</v>
      </c>
      <c r="E138" s="182" t="s">
        <v>1</v>
      </c>
      <c r="F138" s="183" t="s">
        <v>124</v>
      </c>
      <c r="H138" s="184">
        <v>109.923</v>
      </c>
      <c r="I138" s="185"/>
      <c r="L138" s="181"/>
      <c r="M138" s="186"/>
      <c r="N138" s="187"/>
      <c r="O138" s="187"/>
      <c r="P138" s="187"/>
      <c r="Q138" s="187"/>
      <c r="R138" s="187"/>
      <c r="S138" s="187"/>
      <c r="T138" s="188"/>
      <c r="AT138" s="182" t="s">
        <v>122</v>
      </c>
      <c r="AU138" s="182" t="s">
        <v>80</v>
      </c>
      <c r="AV138" s="12" t="s">
        <v>118</v>
      </c>
      <c r="AW138" s="12" t="s">
        <v>32</v>
      </c>
      <c r="AX138" s="12" t="s">
        <v>78</v>
      </c>
      <c r="AY138" s="182" t="s">
        <v>111</v>
      </c>
    </row>
    <row r="139" s="1" customFormat="1" ht="16.5" customHeight="1">
      <c r="B139" s="157"/>
      <c r="C139" s="158" t="s">
        <v>190</v>
      </c>
      <c r="D139" s="158" t="s">
        <v>113</v>
      </c>
      <c r="E139" s="159" t="s">
        <v>191</v>
      </c>
      <c r="F139" s="160" t="s">
        <v>192</v>
      </c>
      <c r="G139" s="161" t="s">
        <v>193</v>
      </c>
      <c r="H139" s="162">
        <v>384.89999999999998</v>
      </c>
      <c r="I139" s="163"/>
      <c r="J139" s="164">
        <f>ROUND(I139*H139,2)</f>
        <v>0</v>
      </c>
      <c r="K139" s="160" t="s">
        <v>117</v>
      </c>
      <c r="L139" s="33"/>
      <c r="M139" s="165" t="s">
        <v>1</v>
      </c>
      <c r="N139" s="166" t="s">
        <v>41</v>
      </c>
      <c r="O139" s="63"/>
      <c r="P139" s="167">
        <f>O139*H139</f>
        <v>0</v>
      </c>
      <c r="Q139" s="167">
        <v>0.00084000000000000003</v>
      </c>
      <c r="R139" s="167">
        <f>Q139*H139</f>
        <v>0.32331599999999999</v>
      </c>
      <c r="S139" s="167">
        <v>0</v>
      </c>
      <c r="T139" s="168">
        <f>S139*H139</f>
        <v>0</v>
      </c>
      <c r="AR139" s="15" t="s">
        <v>118</v>
      </c>
      <c r="AT139" s="15" t="s">
        <v>113</v>
      </c>
      <c r="AU139" s="15" t="s">
        <v>80</v>
      </c>
      <c r="AY139" s="15" t="s">
        <v>111</v>
      </c>
      <c r="BE139" s="169">
        <f>IF(N139="základní",J139,0)</f>
        <v>0</v>
      </c>
      <c r="BF139" s="169">
        <f>IF(N139="snížená",J139,0)</f>
        <v>0</v>
      </c>
      <c r="BG139" s="169">
        <f>IF(N139="zákl. přenesená",J139,0)</f>
        <v>0</v>
      </c>
      <c r="BH139" s="169">
        <f>IF(N139="sníž. přenesená",J139,0)</f>
        <v>0</v>
      </c>
      <c r="BI139" s="169">
        <f>IF(N139="nulová",J139,0)</f>
        <v>0</v>
      </c>
      <c r="BJ139" s="15" t="s">
        <v>78</v>
      </c>
      <c r="BK139" s="169">
        <f>ROUND(I139*H139,2)</f>
        <v>0</v>
      </c>
      <c r="BL139" s="15" t="s">
        <v>118</v>
      </c>
      <c r="BM139" s="15" t="s">
        <v>194</v>
      </c>
    </row>
    <row r="140" s="1" customFormat="1">
      <c r="B140" s="33"/>
      <c r="D140" s="170" t="s">
        <v>120</v>
      </c>
      <c r="F140" s="171" t="s">
        <v>195</v>
      </c>
      <c r="I140" s="103"/>
      <c r="L140" s="33"/>
      <c r="M140" s="172"/>
      <c r="N140" s="63"/>
      <c r="O140" s="63"/>
      <c r="P140" s="63"/>
      <c r="Q140" s="63"/>
      <c r="R140" s="63"/>
      <c r="S140" s="63"/>
      <c r="T140" s="64"/>
      <c r="AT140" s="15" t="s">
        <v>120</v>
      </c>
      <c r="AU140" s="15" t="s">
        <v>80</v>
      </c>
    </row>
    <row r="141" s="11" customFormat="1">
      <c r="B141" s="173"/>
      <c r="D141" s="170" t="s">
        <v>122</v>
      </c>
      <c r="E141" s="174" t="s">
        <v>1</v>
      </c>
      <c r="F141" s="175" t="s">
        <v>196</v>
      </c>
      <c r="H141" s="176">
        <v>45.5</v>
      </c>
      <c r="I141" s="177"/>
      <c r="L141" s="173"/>
      <c r="M141" s="178"/>
      <c r="N141" s="179"/>
      <c r="O141" s="179"/>
      <c r="P141" s="179"/>
      <c r="Q141" s="179"/>
      <c r="R141" s="179"/>
      <c r="S141" s="179"/>
      <c r="T141" s="180"/>
      <c r="AT141" s="174" t="s">
        <v>122</v>
      </c>
      <c r="AU141" s="174" t="s">
        <v>80</v>
      </c>
      <c r="AV141" s="11" t="s">
        <v>80</v>
      </c>
      <c r="AW141" s="11" t="s">
        <v>32</v>
      </c>
      <c r="AX141" s="11" t="s">
        <v>70</v>
      </c>
      <c r="AY141" s="174" t="s">
        <v>111</v>
      </c>
    </row>
    <row r="142" s="11" customFormat="1">
      <c r="B142" s="173"/>
      <c r="D142" s="170" t="s">
        <v>122</v>
      </c>
      <c r="E142" s="174" t="s">
        <v>1</v>
      </c>
      <c r="F142" s="175" t="s">
        <v>197</v>
      </c>
      <c r="H142" s="176">
        <v>117</v>
      </c>
      <c r="I142" s="177"/>
      <c r="L142" s="173"/>
      <c r="M142" s="178"/>
      <c r="N142" s="179"/>
      <c r="O142" s="179"/>
      <c r="P142" s="179"/>
      <c r="Q142" s="179"/>
      <c r="R142" s="179"/>
      <c r="S142" s="179"/>
      <c r="T142" s="180"/>
      <c r="AT142" s="174" t="s">
        <v>122</v>
      </c>
      <c r="AU142" s="174" t="s">
        <v>80</v>
      </c>
      <c r="AV142" s="11" t="s">
        <v>80</v>
      </c>
      <c r="AW142" s="11" t="s">
        <v>32</v>
      </c>
      <c r="AX142" s="11" t="s">
        <v>70</v>
      </c>
      <c r="AY142" s="174" t="s">
        <v>111</v>
      </c>
    </row>
    <row r="143" s="11" customFormat="1">
      <c r="B143" s="173"/>
      <c r="D143" s="170" t="s">
        <v>122</v>
      </c>
      <c r="E143" s="174" t="s">
        <v>1</v>
      </c>
      <c r="F143" s="175" t="s">
        <v>198</v>
      </c>
      <c r="H143" s="176">
        <v>163</v>
      </c>
      <c r="I143" s="177"/>
      <c r="L143" s="173"/>
      <c r="M143" s="178"/>
      <c r="N143" s="179"/>
      <c r="O143" s="179"/>
      <c r="P143" s="179"/>
      <c r="Q143" s="179"/>
      <c r="R143" s="179"/>
      <c r="S143" s="179"/>
      <c r="T143" s="180"/>
      <c r="AT143" s="174" t="s">
        <v>122</v>
      </c>
      <c r="AU143" s="174" t="s">
        <v>80</v>
      </c>
      <c r="AV143" s="11" t="s">
        <v>80</v>
      </c>
      <c r="AW143" s="11" t="s">
        <v>32</v>
      </c>
      <c r="AX143" s="11" t="s">
        <v>70</v>
      </c>
      <c r="AY143" s="174" t="s">
        <v>111</v>
      </c>
    </row>
    <row r="144" s="11" customFormat="1">
      <c r="B144" s="173"/>
      <c r="D144" s="170" t="s">
        <v>122</v>
      </c>
      <c r="E144" s="174" t="s">
        <v>1</v>
      </c>
      <c r="F144" s="175" t="s">
        <v>199</v>
      </c>
      <c r="H144" s="176">
        <v>59.399999999999999</v>
      </c>
      <c r="I144" s="177"/>
      <c r="L144" s="173"/>
      <c r="M144" s="178"/>
      <c r="N144" s="179"/>
      <c r="O144" s="179"/>
      <c r="P144" s="179"/>
      <c r="Q144" s="179"/>
      <c r="R144" s="179"/>
      <c r="S144" s="179"/>
      <c r="T144" s="180"/>
      <c r="AT144" s="174" t="s">
        <v>122</v>
      </c>
      <c r="AU144" s="174" t="s">
        <v>80</v>
      </c>
      <c r="AV144" s="11" t="s">
        <v>80</v>
      </c>
      <c r="AW144" s="11" t="s">
        <v>32</v>
      </c>
      <c r="AX144" s="11" t="s">
        <v>70</v>
      </c>
      <c r="AY144" s="174" t="s">
        <v>111</v>
      </c>
    </row>
    <row r="145" s="12" customFormat="1">
      <c r="B145" s="181"/>
      <c r="D145" s="170" t="s">
        <v>122</v>
      </c>
      <c r="E145" s="182" t="s">
        <v>1</v>
      </c>
      <c r="F145" s="183" t="s">
        <v>124</v>
      </c>
      <c r="H145" s="184">
        <v>384.89999999999998</v>
      </c>
      <c r="I145" s="185"/>
      <c r="L145" s="181"/>
      <c r="M145" s="186"/>
      <c r="N145" s="187"/>
      <c r="O145" s="187"/>
      <c r="P145" s="187"/>
      <c r="Q145" s="187"/>
      <c r="R145" s="187"/>
      <c r="S145" s="187"/>
      <c r="T145" s="188"/>
      <c r="AT145" s="182" t="s">
        <v>122</v>
      </c>
      <c r="AU145" s="182" t="s">
        <v>80</v>
      </c>
      <c r="AV145" s="12" t="s">
        <v>118</v>
      </c>
      <c r="AW145" s="12" t="s">
        <v>32</v>
      </c>
      <c r="AX145" s="12" t="s">
        <v>78</v>
      </c>
      <c r="AY145" s="182" t="s">
        <v>111</v>
      </c>
    </row>
    <row r="146" s="1" customFormat="1" ht="16.5" customHeight="1">
      <c r="B146" s="157"/>
      <c r="C146" s="158" t="s">
        <v>200</v>
      </c>
      <c r="D146" s="158" t="s">
        <v>113</v>
      </c>
      <c r="E146" s="159" t="s">
        <v>201</v>
      </c>
      <c r="F146" s="160" t="s">
        <v>202</v>
      </c>
      <c r="G146" s="161" t="s">
        <v>193</v>
      </c>
      <c r="H146" s="162">
        <v>384.89999999999998</v>
      </c>
      <c r="I146" s="163"/>
      <c r="J146" s="164">
        <f>ROUND(I146*H146,2)</f>
        <v>0</v>
      </c>
      <c r="K146" s="160" t="s">
        <v>117</v>
      </c>
      <c r="L146" s="33"/>
      <c r="M146" s="165" t="s">
        <v>1</v>
      </c>
      <c r="N146" s="166" t="s">
        <v>41</v>
      </c>
      <c r="O146" s="63"/>
      <c r="P146" s="167">
        <f>O146*H146</f>
        <v>0</v>
      </c>
      <c r="Q146" s="167">
        <v>0</v>
      </c>
      <c r="R146" s="167">
        <f>Q146*H146</f>
        <v>0</v>
      </c>
      <c r="S146" s="167">
        <v>0</v>
      </c>
      <c r="T146" s="168">
        <f>S146*H146</f>
        <v>0</v>
      </c>
      <c r="AR146" s="15" t="s">
        <v>118</v>
      </c>
      <c r="AT146" s="15" t="s">
        <v>113</v>
      </c>
      <c r="AU146" s="15" t="s">
        <v>80</v>
      </c>
      <c r="AY146" s="15" t="s">
        <v>111</v>
      </c>
      <c r="BE146" s="169">
        <f>IF(N146="základní",J146,0)</f>
        <v>0</v>
      </c>
      <c r="BF146" s="169">
        <f>IF(N146="snížená",J146,0)</f>
        <v>0</v>
      </c>
      <c r="BG146" s="169">
        <f>IF(N146="zákl. přenesená",J146,0)</f>
        <v>0</v>
      </c>
      <c r="BH146" s="169">
        <f>IF(N146="sníž. přenesená",J146,0)</f>
        <v>0</v>
      </c>
      <c r="BI146" s="169">
        <f>IF(N146="nulová",J146,0)</f>
        <v>0</v>
      </c>
      <c r="BJ146" s="15" t="s">
        <v>78</v>
      </c>
      <c r="BK146" s="169">
        <f>ROUND(I146*H146,2)</f>
        <v>0</v>
      </c>
      <c r="BL146" s="15" t="s">
        <v>118</v>
      </c>
      <c r="BM146" s="15" t="s">
        <v>203</v>
      </c>
    </row>
    <row r="147" s="1" customFormat="1">
      <c r="B147" s="33"/>
      <c r="D147" s="170" t="s">
        <v>120</v>
      </c>
      <c r="F147" s="171" t="s">
        <v>204</v>
      </c>
      <c r="I147" s="103"/>
      <c r="L147" s="33"/>
      <c r="M147" s="172"/>
      <c r="N147" s="63"/>
      <c r="O147" s="63"/>
      <c r="P147" s="63"/>
      <c r="Q147" s="63"/>
      <c r="R147" s="63"/>
      <c r="S147" s="63"/>
      <c r="T147" s="64"/>
      <c r="AT147" s="15" t="s">
        <v>120</v>
      </c>
      <c r="AU147" s="15" t="s">
        <v>80</v>
      </c>
    </row>
    <row r="148" s="11" customFormat="1">
      <c r="B148" s="173"/>
      <c r="D148" s="170" t="s">
        <v>122</v>
      </c>
      <c r="E148" s="174" t="s">
        <v>1</v>
      </c>
      <c r="F148" s="175" t="s">
        <v>196</v>
      </c>
      <c r="H148" s="176">
        <v>45.5</v>
      </c>
      <c r="I148" s="177"/>
      <c r="L148" s="173"/>
      <c r="M148" s="178"/>
      <c r="N148" s="179"/>
      <c r="O148" s="179"/>
      <c r="P148" s="179"/>
      <c r="Q148" s="179"/>
      <c r="R148" s="179"/>
      <c r="S148" s="179"/>
      <c r="T148" s="180"/>
      <c r="AT148" s="174" t="s">
        <v>122</v>
      </c>
      <c r="AU148" s="174" t="s">
        <v>80</v>
      </c>
      <c r="AV148" s="11" t="s">
        <v>80</v>
      </c>
      <c r="AW148" s="11" t="s">
        <v>32</v>
      </c>
      <c r="AX148" s="11" t="s">
        <v>70</v>
      </c>
      <c r="AY148" s="174" t="s">
        <v>111</v>
      </c>
    </row>
    <row r="149" s="11" customFormat="1">
      <c r="B149" s="173"/>
      <c r="D149" s="170" t="s">
        <v>122</v>
      </c>
      <c r="E149" s="174" t="s">
        <v>1</v>
      </c>
      <c r="F149" s="175" t="s">
        <v>197</v>
      </c>
      <c r="H149" s="176">
        <v>117</v>
      </c>
      <c r="I149" s="177"/>
      <c r="L149" s="173"/>
      <c r="M149" s="178"/>
      <c r="N149" s="179"/>
      <c r="O149" s="179"/>
      <c r="P149" s="179"/>
      <c r="Q149" s="179"/>
      <c r="R149" s="179"/>
      <c r="S149" s="179"/>
      <c r="T149" s="180"/>
      <c r="AT149" s="174" t="s">
        <v>122</v>
      </c>
      <c r="AU149" s="174" t="s">
        <v>80</v>
      </c>
      <c r="AV149" s="11" t="s">
        <v>80</v>
      </c>
      <c r="AW149" s="11" t="s">
        <v>32</v>
      </c>
      <c r="AX149" s="11" t="s">
        <v>70</v>
      </c>
      <c r="AY149" s="174" t="s">
        <v>111</v>
      </c>
    </row>
    <row r="150" s="11" customFormat="1">
      <c r="B150" s="173"/>
      <c r="D150" s="170" t="s">
        <v>122</v>
      </c>
      <c r="E150" s="174" t="s">
        <v>1</v>
      </c>
      <c r="F150" s="175" t="s">
        <v>198</v>
      </c>
      <c r="H150" s="176">
        <v>163</v>
      </c>
      <c r="I150" s="177"/>
      <c r="L150" s="173"/>
      <c r="M150" s="178"/>
      <c r="N150" s="179"/>
      <c r="O150" s="179"/>
      <c r="P150" s="179"/>
      <c r="Q150" s="179"/>
      <c r="R150" s="179"/>
      <c r="S150" s="179"/>
      <c r="T150" s="180"/>
      <c r="AT150" s="174" t="s">
        <v>122</v>
      </c>
      <c r="AU150" s="174" t="s">
        <v>80</v>
      </c>
      <c r="AV150" s="11" t="s">
        <v>80</v>
      </c>
      <c r="AW150" s="11" t="s">
        <v>32</v>
      </c>
      <c r="AX150" s="11" t="s">
        <v>70</v>
      </c>
      <c r="AY150" s="174" t="s">
        <v>111</v>
      </c>
    </row>
    <row r="151" s="11" customFormat="1">
      <c r="B151" s="173"/>
      <c r="D151" s="170" t="s">
        <v>122</v>
      </c>
      <c r="E151" s="174" t="s">
        <v>1</v>
      </c>
      <c r="F151" s="175" t="s">
        <v>199</v>
      </c>
      <c r="H151" s="176">
        <v>59.399999999999999</v>
      </c>
      <c r="I151" s="177"/>
      <c r="L151" s="173"/>
      <c r="M151" s="178"/>
      <c r="N151" s="179"/>
      <c r="O151" s="179"/>
      <c r="P151" s="179"/>
      <c r="Q151" s="179"/>
      <c r="R151" s="179"/>
      <c r="S151" s="179"/>
      <c r="T151" s="180"/>
      <c r="AT151" s="174" t="s">
        <v>122</v>
      </c>
      <c r="AU151" s="174" t="s">
        <v>80</v>
      </c>
      <c r="AV151" s="11" t="s">
        <v>80</v>
      </c>
      <c r="AW151" s="11" t="s">
        <v>32</v>
      </c>
      <c r="AX151" s="11" t="s">
        <v>70</v>
      </c>
      <c r="AY151" s="174" t="s">
        <v>111</v>
      </c>
    </row>
    <row r="152" s="12" customFormat="1">
      <c r="B152" s="181"/>
      <c r="D152" s="170" t="s">
        <v>122</v>
      </c>
      <c r="E152" s="182" t="s">
        <v>1</v>
      </c>
      <c r="F152" s="183" t="s">
        <v>124</v>
      </c>
      <c r="H152" s="184">
        <v>384.89999999999998</v>
      </c>
      <c r="I152" s="185"/>
      <c r="L152" s="181"/>
      <c r="M152" s="186"/>
      <c r="N152" s="187"/>
      <c r="O152" s="187"/>
      <c r="P152" s="187"/>
      <c r="Q152" s="187"/>
      <c r="R152" s="187"/>
      <c r="S152" s="187"/>
      <c r="T152" s="188"/>
      <c r="AT152" s="182" t="s">
        <v>122</v>
      </c>
      <c r="AU152" s="182" t="s">
        <v>80</v>
      </c>
      <c r="AV152" s="12" t="s">
        <v>118</v>
      </c>
      <c r="AW152" s="12" t="s">
        <v>32</v>
      </c>
      <c r="AX152" s="12" t="s">
        <v>78</v>
      </c>
      <c r="AY152" s="182" t="s">
        <v>111</v>
      </c>
    </row>
    <row r="153" s="1" customFormat="1" ht="16.5" customHeight="1">
      <c r="B153" s="157"/>
      <c r="C153" s="158" t="s">
        <v>205</v>
      </c>
      <c r="D153" s="158" t="s">
        <v>113</v>
      </c>
      <c r="E153" s="159" t="s">
        <v>206</v>
      </c>
      <c r="F153" s="160" t="s">
        <v>207</v>
      </c>
      <c r="G153" s="161" t="s">
        <v>168</v>
      </c>
      <c r="H153" s="162">
        <v>219.845</v>
      </c>
      <c r="I153" s="163"/>
      <c r="J153" s="164">
        <f>ROUND(I153*H153,2)</f>
        <v>0</v>
      </c>
      <c r="K153" s="160" t="s">
        <v>117</v>
      </c>
      <c r="L153" s="33"/>
      <c r="M153" s="165" t="s">
        <v>1</v>
      </c>
      <c r="N153" s="166" t="s">
        <v>41</v>
      </c>
      <c r="O153" s="63"/>
      <c r="P153" s="167">
        <f>O153*H153</f>
        <v>0</v>
      </c>
      <c r="Q153" s="167">
        <v>0</v>
      </c>
      <c r="R153" s="167">
        <f>Q153*H153</f>
        <v>0</v>
      </c>
      <c r="S153" s="167">
        <v>0</v>
      </c>
      <c r="T153" s="168">
        <f>S153*H153</f>
        <v>0</v>
      </c>
      <c r="AR153" s="15" t="s">
        <v>118</v>
      </c>
      <c r="AT153" s="15" t="s">
        <v>113</v>
      </c>
      <c r="AU153" s="15" t="s">
        <v>80</v>
      </c>
      <c r="AY153" s="15" t="s">
        <v>111</v>
      </c>
      <c r="BE153" s="169">
        <f>IF(N153="základní",J153,0)</f>
        <v>0</v>
      </c>
      <c r="BF153" s="169">
        <f>IF(N153="snížená",J153,0)</f>
        <v>0</v>
      </c>
      <c r="BG153" s="169">
        <f>IF(N153="zákl. přenesená",J153,0)</f>
        <v>0</v>
      </c>
      <c r="BH153" s="169">
        <f>IF(N153="sníž. přenesená",J153,0)</f>
        <v>0</v>
      </c>
      <c r="BI153" s="169">
        <f>IF(N153="nulová",J153,0)</f>
        <v>0</v>
      </c>
      <c r="BJ153" s="15" t="s">
        <v>78</v>
      </c>
      <c r="BK153" s="169">
        <f>ROUND(I153*H153,2)</f>
        <v>0</v>
      </c>
      <c r="BL153" s="15" t="s">
        <v>118</v>
      </c>
      <c r="BM153" s="15" t="s">
        <v>208</v>
      </c>
    </row>
    <row r="154" s="1" customFormat="1">
      <c r="B154" s="33"/>
      <c r="D154" s="170" t="s">
        <v>120</v>
      </c>
      <c r="F154" s="171" t="s">
        <v>209</v>
      </c>
      <c r="I154" s="103"/>
      <c r="L154" s="33"/>
      <c r="M154" s="172"/>
      <c r="N154" s="63"/>
      <c r="O154" s="63"/>
      <c r="P154" s="63"/>
      <c r="Q154" s="63"/>
      <c r="R154" s="63"/>
      <c r="S154" s="63"/>
      <c r="T154" s="64"/>
      <c r="AT154" s="15" t="s">
        <v>120</v>
      </c>
      <c r="AU154" s="15" t="s">
        <v>80</v>
      </c>
    </row>
    <row r="155" s="11" customFormat="1">
      <c r="B155" s="173"/>
      <c r="D155" s="170" t="s">
        <v>122</v>
      </c>
      <c r="E155" s="174" t="s">
        <v>1</v>
      </c>
      <c r="F155" s="175" t="s">
        <v>177</v>
      </c>
      <c r="H155" s="176">
        <v>25.024999999999999</v>
      </c>
      <c r="I155" s="177"/>
      <c r="L155" s="173"/>
      <c r="M155" s="178"/>
      <c r="N155" s="179"/>
      <c r="O155" s="179"/>
      <c r="P155" s="179"/>
      <c r="Q155" s="179"/>
      <c r="R155" s="179"/>
      <c r="S155" s="179"/>
      <c r="T155" s="180"/>
      <c r="AT155" s="174" t="s">
        <v>122</v>
      </c>
      <c r="AU155" s="174" t="s">
        <v>80</v>
      </c>
      <c r="AV155" s="11" t="s">
        <v>80</v>
      </c>
      <c r="AW155" s="11" t="s">
        <v>32</v>
      </c>
      <c r="AX155" s="11" t="s">
        <v>70</v>
      </c>
      <c r="AY155" s="174" t="s">
        <v>111</v>
      </c>
    </row>
    <row r="156" s="11" customFormat="1">
      <c r="B156" s="173"/>
      <c r="D156" s="170" t="s">
        <v>122</v>
      </c>
      <c r="E156" s="174" t="s">
        <v>1</v>
      </c>
      <c r="F156" s="175" t="s">
        <v>178</v>
      </c>
      <c r="H156" s="176">
        <v>64.349999999999994</v>
      </c>
      <c r="I156" s="177"/>
      <c r="L156" s="173"/>
      <c r="M156" s="178"/>
      <c r="N156" s="179"/>
      <c r="O156" s="179"/>
      <c r="P156" s="179"/>
      <c r="Q156" s="179"/>
      <c r="R156" s="179"/>
      <c r="S156" s="179"/>
      <c r="T156" s="180"/>
      <c r="AT156" s="174" t="s">
        <v>122</v>
      </c>
      <c r="AU156" s="174" t="s">
        <v>80</v>
      </c>
      <c r="AV156" s="11" t="s">
        <v>80</v>
      </c>
      <c r="AW156" s="11" t="s">
        <v>32</v>
      </c>
      <c r="AX156" s="11" t="s">
        <v>70</v>
      </c>
      <c r="AY156" s="174" t="s">
        <v>111</v>
      </c>
    </row>
    <row r="157" s="11" customFormat="1">
      <c r="B157" s="173"/>
      <c r="D157" s="170" t="s">
        <v>122</v>
      </c>
      <c r="E157" s="174" t="s">
        <v>1</v>
      </c>
      <c r="F157" s="175" t="s">
        <v>179</v>
      </c>
      <c r="H157" s="176">
        <v>97.799999999999997</v>
      </c>
      <c r="I157" s="177"/>
      <c r="L157" s="173"/>
      <c r="M157" s="178"/>
      <c r="N157" s="179"/>
      <c r="O157" s="179"/>
      <c r="P157" s="179"/>
      <c r="Q157" s="179"/>
      <c r="R157" s="179"/>
      <c r="S157" s="179"/>
      <c r="T157" s="180"/>
      <c r="AT157" s="174" t="s">
        <v>122</v>
      </c>
      <c r="AU157" s="174" t="s">
        <v>80</v>
      </c>
      <c r="AV157" s="11" t="s">
        <v>80</v>
      </c>
      <c r="AW157" s="11" t="s">
        <v>32</v>
      </c>
      <c r="AX157" s="11" t="s">
        <v>70</v>
      </c>
      <c r="AY157" s="174" t="s">
        <v>111</v>
      </c>
    </row>
    <row r="158" s="11" customFormat="1">
      <c r="B158" s="173"/>
      <c r="D158" s="170" t="s">
        <v>122</v>
      </c>
      <c r="E158" s="174" t="s">
        <v>1</v>
      </c>
      <c r="F158" s="175" t="s">
        <v>180</v>
      </c>
      <c r="H158" s="176">
        <v>32.670000000000002</v>
      </c>
      <c r="I158" s="177"/>
      <c r="L158" s="173"/>
      <c r="M158" s="178"/>
      <c r="N158" s="179"/>
      <c r="O158" s="179"/>
      <c r="P158" s="179"/>
      <c r="Q158" s="179"/>
      <c r="R158" s="179"/>
      <c r="S158" s="179"/>
      <c r="T158" s="180"/>
      <c r="AT158" s="174" t="s">
        <v>122</v>
      </c>
      <c r="AU158" s="174" t="s">
        <v>80</v>
      </c>
      <c r="AV158" s="11" t="s">
        <v>80</v>
      </c>
      <c r="AW158" s="11" t="s">
        <v>32</v>
      </c>
      <c r="AX158" s="11" t="s">
        <v>70</v>
      </c>
      <c r="AY158" s="174" t="s">
        <v>111</v>
      </c>
    </row>
    <row r="159" s="12" customFormat="1">
      <c r="B159" s="181"/>
      <c r="D159" s="170" t="s">
        <v>122</v>
      </c>
      <c r="E159" s="182" t="s">
        <v>1</v>
      </c>
      <c r="F159" s="183" t="s">
        <v>124</v>
      </c>
      <c r="H159" s="184">
        <v>219.845</v>
      </c>
      <c r="I159" s="185"/>
      <c r="L159" s="181"/>
      <c r="M159" s="186"/>
      <c r="N159" s="187"/>
      <c r="O159" s="187"/>
      <c r="P159" s="187"/>
      <c r="Q159" s="187"/>
      <c r="R159" s="187"/>
      <c r="S159" s="187"/>
      <c r="T159" s="188"/>
      <c r="AT159" s="182" t="s">
        <v>122</v>
      </c>
      <c r="AU159" s="182" t="s">
        <v>80</v>
      </c>
      <c r="AV159" s="12" t="s">
        <v>118</v>
      </c>
      <c r="AW159" s="12" t="s">
        <v>32</v>
      </c>
      <c r="AX159" s="12" t="s">
        <v>78</v>
      </c>
      <c r="AY159" s="182" t="s">
        <v>111</v>
      </c>
    </row>
    <row r="160" s="1" customFormat="1" ht="16.5" customHeight="1">
      <c r="B160" s="157"/>
      <c r="C160" s="158" t="s">
        <v>8</v>
      </c>
      <c r="D160" s="158" t="s">
        <v>113</v>
      </c>
      <c r="E160" s="159" t="s">
        <v>210</v>
      </c>
      <c r="F160" s="160" t="s">
        <v>211</v>
      </c>
      <c r="G160" s="161" t="s">
        <v>168</v>
      </c>
      <c r="H160" s="162">
        <v>55.869999999999997</v>
      </c>
      <c r="I160" s="163"/>
      <c r="J160" s="164">
        <f>ROUND(I160*H160,2)</f>
        <v>0</v>
      </c>
      <c r="K160" s="160" t="s">
        <v>117</v>
      </c>
      <c r="L160" s="33"/>
      <c r="M160" s="165" t="s">
        <v>1</v>
      </c>
      <c r="N160" s="166" t="s">
        <v>41</v>
      </c>
      <c r="O160" s="63"/>
      <c r="P160" s="167">
        <f>O160*H160</f>
        <v>0</v>
      </c>
      <c r="Q160" s="167">
        <v>0</v>
      </c>
      <c r="R160" s="167">
        <f>Q160*H160</f>
        <v>0</v>
      </c>
      <c r="S160" s="167">
        <v>0</v>
      </c>
      <c r="T160" s="168">
        <f>S160*H160</f>
        <v>0</v>
      </c>
      <c r="AR160" s="15" t="s">
        <v>118</v>
      </c>
      <c r="AT160" s="15" t="s">
        <v>113</v>
      </c>
      <c r="AU160" s="15" t="s">
        <v>80</v>
      </c>
      <c r="AY160" s="15" t="s">
        <v>111</v>
      </c>
      <c r="BE160" s="169">
        <f>IF(N160="základní",J160,0)</f>
        <v>0</v>
      </c>
      <c r="BF160" s="169">
        <f>IF(N160="snížená",J160,0)</f>
        <v>0</v>
      </c>
      <c r="BG160" s="169">
        <f>IF(N160="zákl. přenesená",J160,0)</f>
        <v>0</v>
      </c>
      <c r="BH160" s="169">
        <f>IF(N160="sníž. přenesená",J160,0)</f>
        <v>0</v>
      </c>
      <c r="BI160" s="169">
        <f>IF(N160="nulová",J160,0)</f>
        <v>0</v>
      </c>
      <c r="BJ160" s="15" t="s">
        <v>78</v>
      </c>
      <c r="BK160" s="169">
        <f>ROUND(I160*H160,2)</f>
        <v>0</v>
      </c>
      <c r="BL160" s="15" t="s">
        <v>118</v>
      </c>
      <c r="BM160" s="15" t="s">
        <v>212</v>
      </c>
    </row>
    <row r="161" s="1" customFormat="1">
      <c r="B161" s="33"/>
      <c r="D161" s="170" t="s">
        <v>120</v>
      </c>
      <c r="F161" s="171" t="s">
        <v>213</v>
      </c>
      <c r="I161" s="103"/>
      <c r="L161" s="33"/>
      <c r="M161" s="172"/>
      <c r="N161" s="63"/>
      <c r="O161" s="63"/>
      <c r="P161" s="63"/>
      <c r="Q161" s="63"/>
      <c r="R161" s="63"/>
      <c r="S161" s="63"/>
      <c r="T161" s="64"/>
      <c r="AT161" s="15" t="s">
        <v>120</v>
      </c>
      <c r="AU161" s="15" t="s">
        <v>80</v>
      </c>
    </row>
    <row r="162" s="11" customFormat="1">
      <c r="B162" s="173"/>
      <c r="D162" s="170" t="s">
        <v>122</v>
      </c>
      <c r="E162" s="174" t="s">
        <v>1</v>
      </c>
      <c r="F162" s="175" t="s">
        <v>214</v>
      </c>
      <c r="H162" s="176">
        <v>15.4</v>
      </c>
      <c r="I162" s="177"/>
      <c r="L162" s="173"/>
      <c r="M162" s="178"/>
      <c r="N162" s="179"/>
      <c r="O162" s="179"/>
      <c r="P162" s="179"/>
      <c r="Q162" s="179"/>
      <c r="R162" s="179"/>
      <c r="S162" s="179"/>
      <c r="T162" s="180"/>
      <c r="AT162" s="174" t="s">
        <v>122</v>
      </c>
      <c r="AU162" s="174" t="s">
        <v>80</v>
      </c>
      <c r="AV162" s="11" t="s">
        <v>80</v>
      </c>
      <c r="AW162" s="11" t="s">
        <v>32</v>
      </c>
      <c r="AX162" s="11" t="s">
        <v>70</v>
      </c>
      <c r="AY162" s="174" t="s">
        <v>111</v>
      </c>
    </row>
    <row r="163" s="11" customFormat="1">
      <c r="B163" s="173"/>
      <c r="D163" s="170" t="s">
        <v>122</v>
      </c>
      <c r="E163" s="174" t="s">
        <v>1</v>
      </c>
      <c r="F163" s="175" t="s">
        <v>215</v>
      </c>
      <c r="H163" s="176">
        <v>12.869999999999999</v>
      </c>
      <c r="I163" s="177"/>
      <c r="L163" s="173"/>
      <c r="M163" s="178"/>
      <c r="N163" s="179"/>
      <c r="O163" s="179"/>
      <c r="P163" s="179"/>
      <c r="Q163" s="179"/>
      <c r="R163" s="179"/>
      <c r="S163" s="179"/>
      <c r="T163" s="180"/>
      <c r="AT163" s="174" t="s">
        <v>122</v>
      </c>
      <c r="AU163" s="174" t="s">
        <v>80</v>
      </c>
      <c r="AV163" s="11" t="s">
        <v>80</v>
      </c>
      <c r="AW163" s="11" t="s">
        <v>32</v>
      </c>
      <c r="AX163" s="11" t="s">
        <v>70</v>
      </c>
      <c r="AY163" s="174" t="s">
        <v>111</v>
      </c>
    </row>
    <row r="164" s="11" customFormat="1">
      <c r="B164" s="173"/>
      <c r="D164" s="170" t="s">
        <v>122</v>
      </c>
      <c r="E164" s="174" t="s">
        <v>1</v>
      </c>
      <c r="F164" s="175" t="s">
        <v>216</v>
      </c>
      <c r="H164" s="176">
        <v>9.7799999999999994</v>
      </c>
      <c r="I164" s="177"/>
      <c r="L164" s="173"/>
      <c r="M164" s="178"/>
      <c r="N164" s="179"/>
      <c r="O164" s="179"/>
      <c r="P164" s="179"/>
      <c r="Q164" s="179"/>
      <c r="R164" s="179"/>
      <c r="S164" s="179"/>
      <c r="T164" s="180"/>
      <c r="AT164" s="174" t="s">
        <v>122</v>
      </c>
      <c r="AU164" s="174" t="s">
        <v>80</v>
      </c>
      <c r="AV164" s="11" t="s">
        <v>80</v>
      </c>
      <c r="AW164" s="11" t="s">
        <v>32</v>
      </c>
      <c r="AX164" s="11" t="s">
        <v>70</v>
      </c>
      <c r="AY164" s="174" t="s">
        <v>111</v>
      </c>
    </row>
    <row r="165" s="11" customFormat="1">
      <c r="B165" s="173"/>
      <c r="D165" s="170" t="s">
        <v>122</v>
      </c>
      <c r="E165" s="174" t="s">
        <v>1</v>
      </c>
      <c r="F165" s="175" t="s">
        <v>217</v>
      </c>
      <c r="H165" s="176">
        <v>17.82</v>
      </c>
      <c r="I165" s="177"/>
      <c r="L165" s="173"/>
      <c r="M165" s="178"/>
      <c r="N165" s="179"/>
      <c r="O165" s="179"/>
      <c r="P165" s="179"/>
      <c r="Q165" s="179"/>
      <c r="R165" s="179"/>
      <c r="S165" s="179"/>
      <c r="T165" s="180"/>
      <c r="AT165" s="174" t="s">
        <v>122</v>
      </c>
      <c r="AU165" s="174" t="s">
        <v>80</v>
      </c>
      <c r="AV165" s="11" t="s">
        <v>80</v>
      </c>
      <c r="AW165" s="11" t="s">
        <v>32</v>
      </c>
      <c r="AX165" s="11" t="s">
        <v>70</v>
      </c>
      <c r="AY165" s="174" t="s">
        <v>111</v>
      </c>
    </row>
    <row r="166" s="12" customFormat="1">
      <c r="B166" s="181"/>
      <c r="D166" s="170" t="s">
        <v>122</v>
      </c>
      <c r="E166" s="182" t="s">
        <v>1</v>
      </c>
      <c r="F166" s="183" t="s">
        <v>124</v>
      </c>
      <c r="H166" s="184">
        <v>55.869999999999997</v>
      </c>
      <c r="I166" s="185"/>
      <c r="L166" s="181"/>
      <c r="M166" s="186"/>
      <c r="N166" s="187"/>
      <c r="O166" s="187"/>
      <c r="P166" s="187"/>
      <c r="Q166" s="187"/>
      <c r="R166" s="187"/>
      <c r="S166" s="187"/>
      <c r="T166" s="188"/>
      <c r="AT166" s="182" t="s">
        <v>122</v>
      </c>
      <c r="AU166" s="182" t="s">
        <v>80</v>
      </c>
      <c r="AV166" s="12" t="s">
        <v>118</v>
      </c>
      <c r="AW166" s="12" t="s">
        <v>32</v>
      </c>
      <c r="AX166" s="12" t="s">
        <v>78</v>
      </c>
      <c r="AY166" s="182" t="s">
        <v>111</v>
      </c>
    </row>
    <row r="167" s="1" customFormat="1" ht="16.5" customHeight="1">
      <c r="B167" s="157"/>
      <c r="C167" s="158" t="s">
        <v>218</v>
      </c>
      <c r="D167" s="158" t="s">
        <v>113</v>
      </c>
      <c r="E167" s="159" t="s">
        <v>219</v>
      </c>
      <c r="F167" s="160" t="s">
        <v>220</v>
      </c>
      <c r="G167" s="161" t="s">
        <v>168</v>
      </c>
      <c r="H167" s="162">
        <v>156.93700000000001</v>
      </c>
      <c r="I167" s="163"/>
      <c r="J167" s="164">
        <f>ROUND(I167*H167,2)</f>
        <v>0</v>
      </c>
      <c r="K167" s="160" t="s">
        <v>117</v>
      </c>
      <c r="L167" s="33"/>
      <c r="M167" s="165" t="s">
        <v>1</v>
      </c>
      <c r="N167" s="166" t="s">
        <v>41</v>
      </c>
      <c r="O167" s="63"/>
      <c r="P167" s="167">
        <f>O167*H167</f>
        <v>0</v>
      </c>
      <c r="Q167" s="167">
        <v>0</v>
      </c>
      <c r="R167" s="167">
        <f>Q167*H167</f>
        <v>0</v>
      </c>
      <c r="S167" s="167">
        <v>0</v>
      </c>
      <c r="T167" s="168">
        <f>S167*H167</f>
        <v>0</v>
      </c>
      <c r="AR167" s="15" t="s">
        <v>118</v>
      </c>
      <c r="AT167" s="15" t="s">
        <v>113</v>
      </c>
      <c r="AU167" s="15" t="s">
        <v>80</v>
      </c>
      <c r="AY167" s="15" t="s">
        <v>111</v>
      </c>
      <c r="BE167" s="169">
        <f>IF(N167="základní",J167,0)</f>
        <v>0</v>
      </c>
      <c r="BF167" s="169">
        <f>IF(N167="snížená",J167,0)</f>
        <v>0</v>
      </c>
      <c r="BG167" s="169">
        <f>IF(N167="zákl. přenesená",J167,0)</f>
        <v>0</v>
      </c>
      <c r="BH167" s="169">
        <f>IF(N167="sníž. přenesená",J167,0)</f>
        <v>0</v>
      </c>
      <c r="BI167" s="169">
        <f>IF(N167="nulová",J167,0)</f>
        <v>0</v>
      </c>
      <c r="BJ167" s="15" t="s">
        <v>78</v>
      </c>
      <c r="BK167" s="169">
        <f>ROUND(I167*H167,2)</f>
        <v>0</v>
      </c>
      <c r="BL167" s="15" t="s">
        <v>118</v>
      </c>
      <c r="BM167" s="15" t="s">
        <v>221</v>
      </c>
    </row>
    <row r="168" s="1" customFormat="1">
      <c r="B168" s="33"/>
      <c r="D168" s="170" t="s">
        <v>120</v>
      </c>
      <c r="F168" s="171" t="s">
        <v>222</v>
      </c>
      <c r="I168" s="103"/>
      <c r="L168" s="33"/>
      <c r="M168" s="172"/>
      <c r="N168" s="63"/>
      <c r="O168" s="63"/>
      <c r="P168" s="63"/>
      <c r="Q168" s="63"/>
      <c r="R168" s="63"/>
      <c r="S168" s="63"/>
      <c r="T168" s="64"/>
      <c r="AT168" s="15" t="s">
        <v>120</v>
      </c>
      <c r="AU168" s="15" t="s">
        <v>80</v>
      </c>
    </row>
    <row r="169" s="11" customFormat="1">
      <c r="B169" s="173"/>
      <c r="D169" s="170" t="s">
        <v>122</v>
      </c>
      <c r="E169" s="174" t="s">
        <v>1</v>
      </c>
      <c r="F169" s="175" t="s">
        <v>223</v>
      </c>
      <c r="H169" s="176">
        <v>9.625</v>
      </c>
      <c r="I169" s="177"/>
      <c r="L169" s="173"/>
      <c r="M169" s="178"/>
      <c r="N169" s="179"/>
      <c r="O169" s="179"/>
      <c r="P169" s="179"/>
      <c r="Q169" s="179"/>
      <c r="R169" s="179"/>
      <c r="S169" s="179"/>
      <c r="T169" s="180"/>
      <c r="AT169" s="174" t="s">
        <v>122</v>
      </c>
      <c r="AU169" s="174" t="s">
        <v>80</v>
      </c>
      <c r="AV169" s="11" t="s">
        <v>80</v>
      </c>
      <c r="AW169" s="11" t="s">
        <v>32</v>
      </c>
      <c r="AX169" s="11" t="s">
        <v>70</v>
      </c>
      <c r="AY169" s="174" t="s">
        <v>111</v>
      </c>
    </row>
    <row r="170" s="11" customFormat="1">
      <c r="B170" s="173"/>
      <c r="D170" s="170" t="s">
        <v>122</v>
      </c>
      <c r="E170" s="174" t="s">
        <v>1</v>
      </c>
      <c r="F170" s="175" t="s">
        <v>224</v>
      </c>
      <c r="H170" s="176">
        <v>51.479999999999997</v>
      </c>
      <c r="I170" s="177"/>
      <c r="L170" s="173"/>
      <c r="M170" s="178"/>
      <c r="N170" s="179"/>
      <c r="O170" s="179"/>
      <c r="P170" s="179"/>
      <c r="Q170" s="179"/>
      <c r="R170" s="179"/>
      <c r="S170" s="179"/>
      <c r="T170" s="180"/>
      <c r="AT170" s="174" t="s">
        <v>122</v>
      </c>
      <c r="AU170" s="174" t="s">
        <v>80</v>
      </c>
      <c r="AV170" s="11" t="s">
        <v>80</v>
      </c>
      <c r="AW170" s="11" t="s">
        <v>32</v>
      </c>
      <c r="AX170" s="11" t="s">
        <v>70</v>
      </c>
      <c r="AY170" s="174" t="s">
        <v>111</v>
      </c>
    </row>
    <row r="171" s="11" customFormat="1">
      <c r="B171" s="173"/>
      <c r="D171" s="170" t="s">
        <v>122</v>
      </c>
      <c r="E171" s="174" t="s">
        <v>1</v>
      </c>
      <c r="F171" s="175" t="s">
        <v>225</v>
      </c>
      <c r="H171" s="176">
        <v>80.981999999999999</v>
      </c>
      <c r="I171" s="177"/>
      <c r="L171" s="173"/>
      <c r="M171" s="178"/>
      <c r="N171" s="179"/>
      <c r="O171" s="179"/>
      <c r="P171" s="179"/>
      <c r="Q171" s="179"/>
      <c r="R171" s="179"/>
      <c r="S171" s="179"/>
      <c r="T171" s="180"/>
      <c r="AT171" s="174" t="s">
        <v>122</v>
      </c>
      <c r="AU171" s="174" t="s">
        <v>80</v>
      </c>
      <c r="AV171" s="11" t="s">
        <v>80</v>
      </c>
      <c r="AW171" s="11" t="s">
        <v>32</v>
      </c>
      <c r="AX171" s="11" t="s">
        <v>70</v>
      </c>
      <c r="AY171" s="174" t="s">
        <v>111</v>
      </c>
    </row>
    <row r="172" s="11" customFormat="1">
      <c r="B172" s="173"/>
      <c r="D172" s="170" t="s">
        <v>122</v>
      </c>
      <c r="E172" s="174" t="s">
        <v>1</v>
      </c>
      <c r="F172" s="175" t="s">
        <v>226</v>
      </c>
      <c r="H172" s="176">
        <v>14.85</v>
      </c>
      <c r="I172" s="177"/>
      <c r="L172" s="173"/>
      <c r="M172" s="178"/>
      <c r="N172" s="179"/>
      <c r="O172" s="179"/>
      <c r="P172" s="179"/>
      <c r="Q172" s="179"/>
      <c r="R172" s="179"/>
      <c r="S172" s="179"/>
      <c r="T172" s="180"/>
      <c r="AT172" s="174" t="s">
        <v>122</v>
      </c>
      <c r="AU172" s="174" t="s">
        <v>80</v>
      </c>
      <c r="AV172" s="11" t="s">
        <v>80</v>
      </c>
      <c r="AW172" s="11" t="s">
        <v>32</v>
      </c>
      <c r="AX172" s="11" t="s">
        <v>70</v>
      </c>
      <c r="AY172" s="174" t="s">
        <v>111</v>
      </c>
    </row>
    <row r="173" s="12" customFormat="1">
      <c r="B173" s="181"/>
      <c r="D173" s="170" t="s">
        <v>122</v>
      </c>
      <c r="E173" s="182" t="s">
        <v>1</v>
      </c>
      <c r="F173" s="183" t="s">
        <v>124</v>
      </c>
      <c r="H173" s="184">
        <v>156.93700000000001</v>
      </c>
      <c r="I173" s="185"/>
      <c r="L173" s="181"/>
      <c r="M173" s="186"/>
      <c r="N173" s="187"/>
      <c r="O173" s="187"/>
      <c r="P173" s="187"/>
      <c r="Q173" s="187"/>
      <c r="R173" s="187"/>
      <c r="S173" s="187"/>
      <c r="T173" s="188"/>
      <c r="AT173" s="182" t="s">
        <v>122</v>
      </c>
      <c r="AU173" s="182" t="s">
        <v>80</v>
      </c>
      <c r="AV173" s="12" t="s">
        <v>118</v>
      </c>
      <c r="AW173" s="12" t="s">
        <v>32</v>
      </c>
      <c r="AX173" s="12" t="s">
        <v>78</v>
      </c>
      <c r="AY173" s="182" t="s">
        <v>111</v>
      </c>
    </row>
    <row r="174" s="1" customFormat="1" ht="16.5" customHeight="1">
      <c r="B174" s="157"/>
      <c r="C174" s="158" t="s">
        <v>227</v>
      </c>
      <c r="D174" s="158" t="s">
        <v>113</v>
      </c>
      <c r="E174" s="159" t="s">
        <v>228</v>
      </c>
      <c r="F174" s="160" t="s">
        <v>229</v>
      </c>
      <c r="G174" s="161" t="s">
        <v>168</v>
      </c>
      <c r="H174" s="162">
        <v>156.93700000000001</v>
      </c>
      <c r="I174" s="163"/>
      <c r="J174" s="164">
        <f>ROUND(I174*H174,2)</f>
        <v>0</v>
      </c>
      <c r="K174" s="160" t="s">
        <v>117</v>
      </c>
      <c r="L174" s="33"/>
      <c r="M174" s="165" t="s">
        <v>1</v>
      </c>
      <c r="N174" s="166" t="s">
        <v>41</v>
      </c>
      <c r="O174" s="63"/>
      <c r="P174" s="167">
        <f>O174*H174</f>
        <v>0</v>
      </c>
      <c r="Q174" s="167">
        <v>0</v>
      </c>
      <c r="R174" s="167">
        <f>Q174*H174</f>
        <v>0</v>
      </c>
      <c r="S174" s="167">
        <v>0</v>
      </c>
      <c r="T174" s="168">
        <f>S174*H174</f>
        <v>0</v>
      </c>
      <c r="AR174" s="15" t="s">
        <v>118</v>
      </c>
      <c r="AT174" s="15" t="s">
        <v>113</v>
      </c>
      <c r="AU174" s="15" t="s">
        <v>80</v>
      </c>
      <c r="AY174" s="15" t="s">
        <v>111</v>
      </c>
      <c r="BE174" s="169">
        <f>IF(N174="základní",J174,0)</f>
        <v>0</v>
      </c>
      <c r="BF174" s="169">
        <f>IF(N174="snížená",J174,0)</f>
        <v>0</v>
      </c>
      <c r="BG174" s="169">
        <f>IF(N174="zákl. přenesená",J174,0)</f>
        <v>0</v>
      </c>
      <c r="BH174" s="169">
        <f>IF(N174="sníž. přenesená",J174,0)</f>
        <v>0</v>
      </c>
      <c r="BI174" s="169">
        <f>IF(N174="nulová",J174,0)</f>
        <v>0</v>
      </c>
      <c r="BJ174" s="15" t="s">
        <v>78</v>
      </c>
      <c r="BK174" s="169">
        <f>ROUND(I174*H174,2)</f>
        <v>0</v>
      </c>
      <c r="BL174" s="15" t="s">
        <v>118</v>
      </c>
      <c r="BM174" s="15" t="s">
        <v>230</v>
      </c>
    </row>
    <row r="175" s="1" customFormat="1">
      <c r="B175" s="33"/>
      <c r="D175" s="170" t="s">
        <v>120</v>
      </c>
      <c r="F175" s="171" t="s">
        <v>231</v>
      </c>
      <c r="I175" s="103"/>
      <c r="L175" s="33"/>
      <c r="M175" s="172"/>
      <c r="N175" s="63"/>
      <c r="O175" s="63"/>
      <c r="P175" s="63"/>
      <c r="Q175" s="63"/>
      <c r="R175" s="63"/>
      <c r="S175" s="63"/>
      <c r="T175" s="64"/>
      <c r="AT175" s="15" t="s">
        <v>120</v>
      </c>
      <c r="AU175" s="15" t="s">
        <v>80</v>
      </c>
    </row>
    <row r="176" s="11" customFormat="1">
      <c r="B176" s="173"/>
      <c r="D176" s="170" t="s">
        <v>122</v>
      </c>
      <c r="E176" s="174" t="s">
        <v>1</v>
      </c>
      <c r="F176" s="175" t="s">
        <v>223</v>
      </c>
      <c r="H176" s="176">
        <v>9.625</v>
      </c>
      <c r="I176" s="177"/>
      <c r="L176" s="173"/>
      <c r="M176" s="178"/>
      <c r="N176" s="179"/>
      <c r="O176" s="179"/>
      <c r="P176" s="179"/>
      <c r="Q176" s="179"/>
      <c r="R176" s="179"/>
      <c r="S176" s="179"/>
      <c r="T176" s="180"/>
      <c r="AT176" s="174" t="s">
        <v>122</v>
      </c>
      <c r="AU176" s="174" t="s">
        <v>80</v>
      </c>
      <c r="AV176" s="11" t="s">
        <v>80</v>
      </c>
      <c r="AW176" s="11" t="s">
        <v>32</v>
      </c>
      <c r="AX176" s="11" t="s">
        <v>70</v>
      </c>
      <c r="AY176" s="174" t="s">
        <v>111</v>
      </c>
    </row>
    <row r="177" s="11" customFormat="1">
      <c r="B177" s="173"/>
      <c r="D177" s="170" t="s">
        <v>122</v>
      </c>
      <c r="E177" s="174" t="s">
        <v>1</v>
      </c>
      <c r="F177" s="175" t="s">
        <v>224</v>
      </c>
      <c r="H177" s="176">
        <v>51.479999999999997</v>
      </c>
      <c r="I177" s="177"/>
      <c r="L177" s="173"/>
      <c r="M177" s="178"/>
      <c r="N177" s="179"/>
      <c r="O177" s="179"/>
      <c r="P177" s="179"/>
      <c r="Q177" s="179"/>
      <c r="R177" s="179"/>
      <c r="S177" s="179"/>
      <c r="T177" s="180"/>
      <c r="AT177" s="174" t="s">
        <v>122</v>
      </c>
      <c r="AU177" s="174" t="s">
        <v>80</v>
      </c>
      <c r="AV177" s="11" t="s">
        <v>80</v>
      </c>
      <c r="AW177" s="11" t="s">
        <v>32</v>
      </c>
      <c r="AX177" s="11" t="s">
        <v>70</v>
      </c>
      <c r="AY177" s="174" t="s">
        <v>111</v>
      </c>
    </row>
    <row r="178" s="11" customFormat="1">
      <c r="B178" s="173"/>
      <c r="D178" s="170" t="s">
        <v>122</v>
      </c>
      <c r="E178" s="174" t="s">
        <v>1</v>
      </c>
      <c r="F178" s="175" t="s">
        <v>225</v>
      </c>
      <c r="H178" s="176">
        <v>80.981999999999999</v>
      </c>
      <c r="I178" s="177"/>
      <c r="L178" s="173"/>
      <c r="M178" s="178"/>
      <c r="N178" s="179"/>
      <c r="O178" s="179"/>
      <c r="P178" s="179"/>
      <c r="Q178" s="179"/>
      <c r="R178" s="179"/>
      <c r="S178" s="179"/>
      <c r="T178" s="180"/>
      <c r="AT178" s="174" t="s">
        <v>122</v>
      </c>
      <c r="AU178" s="174" t="s">
        <v>80</v>
      </c>
      <c r="AV178" s="11" t="s">
        <v>80</v>
      </c>
      <c r="AW178" s="11" t="s">
        <v>32</v>
      </c>
      <c r="AX178" s="11" t="s">
        <v>70</v>
      </c>
      <c r="AY178" s="174" t="s">
        <v>111</v>
      </c>
    </row>
    <row r="179" s="11" customFormat="1">
      <c r="B179" s="173"/>
      <c r="D179" s="170" t="s">
        <v>122</v>
      </c>
      <c r="E179" s="174" t="s">
        <v>1</v>
      </c>
      <c r="F179" s="175" t="s">
        <v>226</v>
      </c>
      <c r="H179" s="176">
        <v>14.85</v>
      </c>
      <c r="I179" s="177"/>
      <c r="L179" s="173"/>
      <c r="M179" s="178"/>
      <c r="N179" s="179"/>
      <c r="O179" s="179"/>
      <c r="P179" s="179"/>
      <c r="Q179" s="179"/>
      <c r="R179" s="179"/>
      <c r="S179" s="179"/>
      <c r="T179" s="180"/>
      <c r="AT179" s="174" t="s">
        <v>122</v>
      </c>
      <c r="AU179" s="174" t="s">
        <v>80</v>
      </c>
      <c r="AV179" s="11" t="s">
        <v>80</v>
      </c>
      <c r="AW179" s="11" t="s">
        <v>32</v>
      </c>
      <c r="AX179" s="11" t="s">
        <v>70</v>
      </c>
      <c r="AY179" s="174" t="s">
        <v>111</v>
      </c>
    </row>
    <row r="180" s="12" customFormat="1">
      <c r="B180" s="181"/>
      <c r="D180" s="170" t="s">
        <v>122</v>
      </c>
      <c r="E180" s="182" t="s">
        <v>1</v>
      </c>
      <c r="F180" s="183" t="s">
        <v>124</v>
      </c>
      <c r="H180" s="184">
        <v>156.93700000000001</v>
      </c>
      <c r="I180" s="185"/>
      <c r="L180" s="181"/>
      <c r="M180" s="186"/>
      <c r="N180" s="187"/>
      <c r="O180" s="187"/>
      <c r="P180" s="187"/>
      <c r="Q180" s="187"/>
      <c r="R180" s="187"/>
      <c r="S180" s="187"/>
      <c r="T180" s="188"/>
      <c r="AT180" s="182" t="s">
        <v>122</v>
      </c>
      <c r="AU180" s="182" t="s">
        <v>80</v>
      </c>
      <c r="AV180" s="12" t="s">
        <v>118</v>
      </c>
      <c r="AW180" s="12" t="s">
        <v>32</v>
      </c>
      <c r="AX180" s="12" t="s">
        <v>78</v>
      </c>
      <c r="AY180" s="182" t="s">
        <v>111</v>
      </c>
    </row>
    <row r="181" s="1" customFormat="1" ht="16.5" customHeight="1">
      <c r="B181" s="157"/>
      <c r="C181" s="158" t="s">
        <v>232</v>
      </c>
      <c r="D181" s="158" t="s">
        <v>113</v>
      </c>
      <c r="E181" s="159" t="s">
        <v>233</v>
      </c>
      <c r="F181" s="160" t="s">
        <v>234</v>
      </c>
      <c r="G181" s="161" t="s">
        <v>168</v>
      </c>
      <c r="H181" s="162">
        <v>156.93700000000001</v>
      </c>
      <c r="I181" s="163"/>
      <c r="J181" s="164">
        <f>ROUND(I181*H181,2)</f>
        <v>0</v>
      </c>
      <c r="K181" s="160" t="s">
        <v>117</v>
      </c>
      <c r="L181" s="33"/>
      <c r="M181" s="165" t="s">
        <v>1</v>
      </c>
      <c r="N181" s="166" t="s">
        <v>41</v>
      </c>
      <c r="O181" s="63"/>
      <c r="P181" s="167">
        <f>O181*H181</f>
        <v>0</v>
      </c>
      <c r="Q181" s="167">
        <v>0</v>
      </c>
      <c r="R181" s="167">
        <f>Q181*H181</f>
        <v>0</v>
      </c>
      <c r="S181" s="167">
        <v>0</v>
      </c>
      <c r="T181" s="168">
        <f>S181*H181</f>
        <v>0</v>
      </c>
      <c r="AR181" s="15" t="s">
        <v>118</v>
      </c>
      <c r="AT181" s="15" t="s">
        <v>113</v>
      </c>
      <c r="AU181" s="15" t="s">
        <v>80</v>
      </c>
      <c r="AY181" s="15" t="s">
        <v>111</v>
      </c>
      <c r="BE181" s="169">
        <f>IF(N181="základní",J181,0)</f>
        <v>0</v>
      </c>
      <c r="BF181" s="169">
        <f>IF(N181="snížená",J181,0)</f>
        <v>0</v>
      </c>
      <c r="BG181" s="169">
        <f>IF(N181="zákl. přenesená",J181,0)</f>
        <v>0</v>
      </c>
      <c r="BH181" s="169">
        <f>IF(N181="sníž. přenesená",J181,0)</f>
        <v>0</v>
      </c>
      <c r="BI181" s="169">
        <f>IF(N181="nulová",J181,0)</f>
        <v>0</v>
      </c>
      <c r="BJ181" s="15" t="s">
        <v>78</v>
      </c>
      <c r="BK181" s="169">
        <f>ROUND(I181*H181,2)</f>
        <v>0</v>
      </c>
      <c r="BL181" s="15" t="s">
        <v>118</v>
      </c>
      <c r="BM181" s="15" t="s">
        <v>235</v>
      </c>
    </row>
    <row r="182" s="1" customFormat="1">
      <c r="B182" s="33"/>
      <c r="D182" s="170" t="s">
        <v>120</v>
      </c>
      <c r="F182" s="171" t="s">
        <v>236</v>
      </c>
      <c r="I182" s="103"/>
      <c r="L182" s="33"/>
      <c r="M182" s="172"/>
      <c r="N182" s="63"/>
      <c r="O182" s="63"/>
      <c r="P182" s="63"/>
      <c r="Q182" s="63"/>
      <c r="R182" s="63"/>
      <c r="S182" s="63"/>
      <c r="T182" s="64"/>
      <c r="AT182" s="15" t="s">
        <v>120</v>
      </c>
      <c r="AU182" s="15" t="s">
        <v>80</v>
      </c>
    </row>
    <row r="183" s="11" customFormat="1">
      <c r="B183" s="173"/>
      <c r="D183" s="170" t="s">
        <v>122</v>
      </c>
      <c r="E183" s="174" t="s">
        <v>1</v>
      </c>
      <c r="F183" s="175" t="s">
        <v>223</v>
      </c>
      <c r="H183" s="176">
        <v>9.625</v>
      </c>
      <c r="I183" s="177"/>
      <c r="L183" s="173"/>
      <c r="M183" s="178"/>
      <c r="N183" s="179"/>
      <c r="O183" s="179"/>
      <c r="P183" s="179"/>
      <c r="Q183" s="179"/>
      <c r="R183" s="179"/>
      <c r="S183" s="179"/>
      <c r="T183" s="180"/>
      <c r="AT183" s="174" t="s">
        <v>122</v>
      </c>
      <c r="AU183" s="174" t="s">
        <v>80</v>
      </c>
      <c r="AV183" s="11" t="s">
        <v>80</v>
      </c>
      <c r="AW183" s="11" t="s">
        <v>32</v>
      </c>
      <c r="AX183" s="11" t="s">
        <v>70</v>
      </c>
      <c r="AY183" s="174" t="s">
        <v>111</v>
      </c>
    </row>
    <row r="184" s="11" customFormat="1">
      <c r="B184" s="173"/>
      <c r="D184" s="170" t="s">
        <v>122</v>
      </c>
      <c r="E184" s="174" t="s">
        <v>1</v>
      </c>
      <c r="F184" s="175" t="s">
        <v>224</v>
      </c>
      <c r="H184" s="176">
        <v>51.479999999999997</v>
      </c>
      <c r="I184" s="177"/>
      <c r="L184" s="173"/>
      <c r="M184" s="178"/>
      <c r="N184" s="179"/>
      <c r="O184" s="179"/>
      <c r="P184" s="179"/>
      <c r="Q184" s="179"/>
      <c r="R184" s="179"/>
      <c r="S184" s="179"/>
      <c r="T184" s="180"/>
      <c r="AT184" s="174" t="s">
        <v>122</v>
      </c>
      <c r="AU184" s="174" t="s">
        <v>80</v>
      </c>
      <c r="AV184" s="11" t="s">
        <v>80</v>
      </c>
      <c r="AW184" s="11" t="s">
        <v>32</v>
      </c>
      <c r="AX184" s="11" t="s">
        <v>70</v>
      </c>
      <c r="AY184" s="174" t="s">
        <v>111</v>
      </c>
    </row>
    <row r="185" s="11" customFormat="1">
      <c r="B185" s="173"/>
      <c r="D185" s="170" t="s">
        <v>122</v>
      </c>
      <c r="E185" s="174" t="s">
        <v>1</v>
      </c>
      <c r="F185" s="175" t="s">
        <v>225</v>
      </c>
      <c r="H185" s="176">
        <v>80.981999999999999</v>
      </c>
      <c r="I185" s="177"/>
      <c r="L185" s="173"/>
      <c r="M185" s="178"/>
      <c r="N185" s="179"/>
      <c r="O185" s="179"/>
      <c r="P185" s="179"/>
      <c r="Q185" s="179"/>
      <c r="R185" s="179"/>
      <c r="S185" s="179"/>
      <c r="T185" s="180"/>
      <c r="AT185" s="174" t="s">
        <v>122</v>
      </c>
      <c r="AU185" s="174" t="s">
        <v>80</v>
      </c>
      <c r="AV185" s="11" t="s">
        <v>80</v>
      </c>
      <c r="AW185" s="11" t="s">
        <v>32</v>
      </c>
      <c r="AX185" s="11" t="s">
        <v>70</v>
      </c>
      <c r="AY185" s="174" t="s">
        <v>111</v>
      </c>
    </row>
    <row r="186" s="11" customFormat="1">
      <c r="B186" s="173"/>
      <c r="D186" s="170" t="s">
        <v>122</v>
      </c>
      <c r="E186" s="174" t="s">
        <v>1</v>
      </c>
      <c r="F186" s="175" t="s">
        <v>226</v>
      </c>
      <c r="H186" s="176">
        <v>14.85</v>
      </c>
      <c r="I186" s="177"/>
      <c r="L186" s="173"/>
      <c r="M186" s="178"/>
      <c r="N186" s="179"/>
      <c r="O186" s="179"/>
      <c r="P186" s="179"/>
      <c r="Q186" s="179"/>
      <c r="R186" s="179"/>
      <c r="S186" s="179"/>
      <c r="T186" s="180"/>
      <c r="AT186" s="174" t="s">
        <v>122</v>
      </c>
      <c r="AU186" s="174" t="s">
        <v>80</v>
      </c>
      <c r="AV186" s="11" t="s">
        <v>80</v>
      </c>
      <c r="AW186" s="11" t="s">
        <v>32</v>
      </c>
      <c r="AX186" s="11" t="s">
        <v>70</v>
      </c>
      <c r="AY186" s="174" t="s">
        <v>111</v>
      </c>
    </row>
    <row r="187" s="12" customFormat="1">
      <c r="B187" s="181"/>
      <c r="D187" s="170" t="s">
        <v>122</v>
      </c>
      <c r="E187" s="182" t="s">
        <v>1</v>
      </c>
      <c r="F187" s="183" t="s">
        <v>124</v>
      </c>
      <c r="H187" s="184">
        <v>156.93700000000001</v>
      </c>
      <c r="I187" s="185"/>
      <c r="L187" s="181"/>
      <c r="M187" s="186"/>
      <c r="N187" s="187"/>
      <c r="O187" s="187"/>
      <c r="P187" s="187"/>
      <c r="Q187" s="187"/>
      <c r="R187" s="187"/>
      <c r="S187" s="187"/>
      <c r="T187" s="188"/>
      <c r="AT187" s="182" t="s">
        <v>122</v>
      </c>
      <c r="AU187" s="182" t="s">
        <v>80</v>
      </c>
      <c r="AV187" s="12" t="s">
        <v>118</v>
      </c>
      <c r="AW187" s="12" t="s">
        <v>32</v>
      </c>
      <c r="AX187" s="12" t="s">
        <v>78</v>
      </c>
      <c r="AY187" s="182" t="s">
        <v>111</v>
      </c>
    </row>
    <row r="188" s="1" customFormat="1" ht="16.5" customHeight="1">
      <c r="B188" s="157"/>
      <c r="C188" s="158" t="s">
        <v>237</v>
      </c>
      <c r="D188" s="158" t="s">
        <v>113</v>
      </c>
      <c r="E188" s="159" t="s">
        <v>238</v>
      </c>
      <c r="F188" s="160" t="s">
        <v>239</v>
      </c>
      <c r="G188" s="161" t="s">
        <v>168</v>
      </c>
      <c r="H188" s="162">
        <v>156.93700000000001</v>
      </c>
      <c r="I188" s="163"/>
      <c r="J188" s="164">
        <f>ROUND(I188*H188,2)</f>
        <v>0</v>
      </c>
      <c r="K188" s="160" t="s">
        <v>117</v>
      </c>
      <c r="L188" s="33"/>
      <c r="M188" s="165" t="s">
        <v>1</v>
      </c>
      <c r="N188" s="166" t="s">
        <v>41</v>
      </c>
      <c r="O188" s="63"/>
      <c r="P188" s="167">
        <f>O188*H188</f>
        <v>0</v>
      </c>
      <c r="Q188" s="167">
        <v>0</v>
      </c>
      <c r="R188" s="167">
        <f>Q188*H188</f>
        <v>0</v>
      </c>
      <c r="S188" s="167">
        <v>0</v>
      </c>
      <c r="T188" s="168">
        <f>S188*H188</f>
        <v>0</v>
      </c>
      <c r="AR188" s="15" t="s">
        <v>118</v>
      </c>
      <c r="AT188" s="15" t="s">
        <v>113</v>
      </c>
      <c r="AU188" s="15" t="s">
        <v>80</v>
      </c>
      <c r="AY188" s="15" t="s">
        <v>111</v>
      </c>
      <c r="BE188" s="169">
        <f>IF(N188="základní",J188,0)</f>
        <v>0</v>
      </c>
      <c r="BF188" s="169">
        <f>IF(N188="snížená",J188,0)</f>
        <v>0</v>
      </c>
      <c r="BG188" s="169">
        <f>IF(N188="zákl. přenesená",J188,0)</f>
        <v>0</v>
      </c>
      <c r="BH188" s="169">
        <f>IF(N188="sníž. přenesená",J188,0)</f>
        <v>0</v>
      </c>
      <c r="BI188" s="169">
        <f>IF(N188="nulová",J188,0)</f>
        <v>0</v>
      </c>
      <c r="BJ188" s="15" t="s">
        <v>78</v>
      </c>
      <c r="BK188" s="169">
        <f>ROUND(I188*H188,2)</f>
        <v>0</v>
      </c>
      <c r="BL188" s="15" t="s">
        <v>118</v>
      </c>
      <c r="BM188" s="15" t="s">
        <v>240</v>
      </c>
    </row>
    <row r="189" s="1" customFormat="1">
      <c r="B189" s="33"/>
      <c r="D189" s="170" t="s">
        <v>120</v>
      </c>
      <c r="F189" s="171" t="s">
        <v>241</v>
      </c>
      <c r="I189" s="103"/>
      <c r="L189" s="33"/>
      <c r="M189" s="172"/>
      <c r="N189" s="63"/>
      <c r="O189" s="63"/>
      <c r="P189" s="63"/>
      <c r="Q189" s="63"/>
      <c r="R189" s="63"/>
      <c r="S189" s="63"/>
      <c r="T189" s="64"/>
      <c r="AT189" s="15" t="s">
        <v>120</v>
      </c>
      <c r="AU189" s="15" t="s">
        <v>80</v>
      </c>
    </row>
    <row r="190" s="11" customFormat="1">
      <c r="B190" s="173"/>
      <c r="D190" s="170" t="s">
        <v>122</v>
      </c>
      <c r="E190" s="174" t="s">
        <v>1</v>
      </c>
      <c r="F190" s="175" t="s">
        <v>223</v>
      </c>
      <c r="H190" s="176">
        <v>9.625</v>
      </c>
      <c r="I190" s="177"/>
      <c r="L190" s="173"/>
      <c r="M190" s="178"/>
      <c r="N190" s="179"/>
      <c r="O190" s="179"/>
      <c r="P190" s="179"/>
      <c r="Q190" s="179"/>
      <c r="R190" s="179"/>
      <c r="S190" s="179"/>
      <c r="T190" s="180"/>
      <c r="AT190" s="174" t="s">
        <v>122</v>
      </c>
      <c r="AU190" s="174" t="s">
        <v>80</v>
      </c>
      <c r="AV190" s="11" t="s">
        <v>80</v>
      </c>
      <c r="AW190" s="11" t="s">
        <v>32</v>
      </c>
      <c r="AX190" s="11" t="s">
        <v>70</v>
      </c>
      <c r="AY190" s="174" t="s">
        <v>111</v>
      </c>
    </row>
    <row r="191" s="11" customFormat="1">
      <c r="B191" s="173"/>
      <c r="D191" s="170" t="s">
        <v>122</v>
      </c>
      <c r="E191" s="174" t="s">
        <v>1</v>
      </c>
      <c r="F191" s="175" t="s">
        <v>224</v>
      </c>
      <c r="H191" s="176">
        <v>51.479999999999997</v>
      </c>
      <c r="I191" s="177"/>
      <c r="L191" s="173"/>
      <c r="M191" s="178"/>
      <c r="N191" s="179"/>
      <c r="O191" s="179"/>
      <c r="P191" s="179"/>
      <c r="Q191" s="179"/>
      <c r="R191" s="179"/>
      <c r="S191" s="179"/>
      <c r="T191" s="180"/>
      <c r="AT191" s="174" t="s">
        <v>122</v>
      </c>
      <c r="AU191" s="174" t="s">
        <v>80</v>
      </c>
      <c r="AV191" s="11" t="s">
        <v>80</v>
      </c>
      <c r="AW191" s="11" t="s">
        <v>32</v>
      </c>
      <c r="AX191" s="11" t="s">
        <v>70</v>
      </c>
      <c r="AY191" s="174" t="s">
        <v>111</v>
      </c>
    </row>
    <row r="192" s="11" customFormat="1">
      <c r="B192" s="173"/>
      <c r="D192" s="170" t="s">
        <v>122</v>
      </c>
      <c r="E192" s="174" t="s">
        <v>1</v>
      </c>
      <c r="F192" s="175" t="s">
        <v>225</v>
      </c>
      <c r="H192" s="176">
        <v>80.981999999999999</v>
      </c>
      <c r="I192" s="177"/>
      <c r="L192" s="173"/>
      <c r="M192" s="178"/>
      <c r="N192" s="179"/>
      <c r="O192" s="179"/>
      <c r="P192" s="179"/>
      <c r="Q192" s="179"/>
      <c r="R192" s="179"/>
      <c r="S192" s="179"/>
      <c r="T192" s="180"/>
      <c r="AT192" s="174" t="s">
        <v>122</v>
      </c>
      <c r="AU192" s="174" t="s">
        <v>80</v>
      </c>
      <c r="AV192" s="11" t="s">
        <v>80</v>
      </c>
      <c r="AW192" s="11" t="s">
        <v>32</v>
      </c>
      <c r="AX192" s="11" t="s">
        <v>70</v>
      </c>
      <c r="AY192" s="174" t="s">
        <v>111</v>
      </c>
    </row>
    <row r="193" s="11" customFormat="1">
      <c r="B193" s="173"/>
      <c r="D193" s="170" t="s">
        <v>122</v>
      </c>
      <c r="E193" s="174" t="s">
        <v>1</v>
      </c>
      <c r="F193" s="175" t="s">
        <v>226</v>
      </c>
      <c r="H193" s="176">
        <v>14.85</v>
      </c>
      <c r="I193" s="177"/>
      <c r="L193" s="173"/>
      <c r="M193" s="178"/>
      <c r="N193" s="179"/>
      <c r="O193" s="179"/>
      <c r="P193" s="179"/>
      <c r="Q193" s="179"/>
      <c r="R193" s="179"/>
      <c r="S193" s="179"/>
      <c r="T193" s="180"/>
      <c r="AT193" s="174" t="s">
        <v>122</v>
      </c>
      <c r="AU193" s="174" t="s">
        <v>80</v>
      </c>
      <c r="AV193" s="11" t="s">
        <v>80</v>
      </c>
      <c r="AW193" s="11" t="s">
        <v>32</v>
      </c>
      <c r="AX193" s="11" t="s">
        <v>70</v>
      </c>
      <c r="AY193" s="174" t="s">
        <v>111</v>
      </c>
    </row>
    <row r="194" s="12" customFormat="1">
      <c r="B194" s="181"/>
      <c r="D194" s="170" t="s">
        <v>122</v>
      </c>
      <c r="E194" s="182" t="s">
        <v>1</v>
      </c>
      <c r="F194" s="183" t="s">
        <v>124</v>
      </c>
      <c r="H194" s="184">
        <v>156.93700000000001</v>
      </c>
      <c r="I194" s="185"/>
      <c r="L194" s="181"/>
      <c r="M194" s="186"/>
      <c r="N194" s="187"/>
      <c r="O194" s="187"/>
      <c r="P194" s="187"/>
      <c r="Q194" s="187"/>
      <c r="R194" s="187"/>
      <c r="S194" s="187"/>
      <c r="T194" s="188"/>
      <c r="AT194" s="182" t="s">
        <v>122</v>
      </c>
      <c r="AU194" s="182" t="s">
        <v>80</v>
      </c>
      <c r="AV194" s="12" t="s">
        <v>118</v>
      </c>
      <c r="AW194" s="12" t="s">
        <v>32</v>
      </c>
      <c r="AX194" s="12" t="s">
        <v>78</v>
      </c>
      <c r="AY194" s="182" t="s">
        <v>111</v>
      </c>
    </row>
    <row r="195" s="1" customFormat="1" ht="16.5" customHeight="1">
      <c r="B195" s="157"/>
      <c r="C195" s="158" t="s">
        <v>242</v>
      </c>
      <c r="D195" s="158" t="s">
        <v>113</v>
      </c>
      <c r="E195" s="159" t="s">
        <v>243</v>
      </c>
      <c r="F195" s="160" t="s">
        <v>244</v>
      </c>
      <c r="G195" s="161" t="s">
        <v>245</v>
      </c>
      <c r="H195" s="162">
        <v>261.30000000000001</v>
      </c>
      <c r="I195" s="163"/>
      <c r="J195" s="164">
        <f>ROUND(I195*H195,2)</f>
        <v>0</v>
      </c>
      <c r="K195" s="160" t="s">
        <v>117</v>
      </c>
      <c r="L195" s="33"/>
      <c r="M195" s="165" t="s">
        <v>1</v>
      </c>
      <c r="N195" s="166" t="s">
        <v>41</v>
      </c>
      <c r="O195" s="63"/>
      <c r="P195" s="167">
        <f>O195*H195</f>
        <v>0</v>
      </c>
      <c r="Q195" s="167">
        <v>0</v>
      </c>
      <c r="R195" s="167">
        <f>Q195*H195</f>
        <v>0</v>
      </c>
      <c r="S195" s="167">
        <v>0</v>
      </c>
      <c r="T195" s="168">
        <f>S195*H195</f>
        <v>0</v>
      </c>
      <c r="AR195" s="15" t="s">
        <v>118</v>
      </c>
      <c r="AT195" s="15" t="s">
        <v>113</v>
      </c>
      <c r="AU195" s="15" t="s">
        <v>80</v>
      </c>
      <c r="AY195" s="15" t="s">
        <v>111</v>
      </c>
      <c r="BE195" s="169">
        <f>IF(N195="základní",J195,0)</f>
        <v>0</v>
      </c>
      <c r="BF195" s="169">
        <f>IF(N195="snížená",J195,0)</f>
        <v>0</v>
      </c>
      <c r="BG195" s="169">
        <f>IF(N195="zákl. přenesená",J195,0)</f>
        <v>0</v>
      </c>
      <c r="BH195" s="169">
        <f>IF(N195="sníž. přenesená",J195,0)</f>
        <v>0</v>
      </c>
      <c r="BI195" s="169">
        <f>IF(N195="nulová",J195,0)</f>
        <v>0</v>
      </c>
      <c r="BJ195" s="15" t="s">
        <v>78</v>
      </c>
      <c r="BK195" s="169">
        <f>ROUND(I195*H195,2)</f>
        <v>0</v>
      </c>
      <c r="BL195" s="15" t="s">
        <v>118</v>
      </c>
      <c r="BM195" s="15" t="s">
        <v>246</v>
      </c>
    </row>
    <row r="196" s="1" customFormat="1">
      <c r="B196" s="33"/>
      <c r="D196" s="170" t="s">
        <v>120</v>
      </c>
      <c r="F196" s="171" t="s">
        <v>247</v>
      </c>
      <c r="I196" s="103"/>
      <c r="L196" s="33"/>
      <c r="M196" s="172"/>
      <c r="N196" s="63"/>
      <c r="O196" s="63"/>
      <c r="P196" s="63"/>
      <c r="Q196" s="63"/>
      <c r="R196" s="63"/>
      <c r="S196" s="63"/>
      <c r="T196" s="64"/>
      <c r="AT196" s="15" t="s">
        <v>120</v>
      </c>
      <c r="AU196" s="15" t="s">
        <v>80</v>
      </c>
    </row>
    <row r="197" s="11" customFormat="1">
      <c r="B197" s="173"/>
      <c r="D197" s="170" t="s">
        <v>122</v>
      </c>
      <c r="E197" s="174" t="s">
        <v>1</v>
      </c>
      <c r="F197" s="175" t="s">
        <v>248</v>
      </c>
      <c r="H197" s="176">
        <v>16.026</v>
      </c>
      <c r="I197" s="177"/>
      <c r="L197" s="173"/>
      <c r="M197" s="178"/>
      <c r="N197" s="179"/>
      <c r="O197" s="179"/>
      <c r="P197" s="179"/>
      <c r="Q197" s="179"/>
      <c r="R197" s="179"/>
      <c r="S197" s="179"/>
      <c r="T197" s="180"/>
      <c r="AT197" s="174" t="s">
        <v>122</v>
      </c>
      <c r="AU197" s="174" t="s">
        <v>80</v>
      </c>
      <c r="AV197" s="11" t="s">
        <v>80</v>
      </c>
      <c r="AW197" s="11" t="s">
        <v>32</v>
      </c>
      <c r="AX197" s="11" t="s">
        <v>70</v>
      </c>
      <c r="AY197" s="174" t="s">
        <v>111</v>
      </c>
    </row>
    <row r="198" s="11" customFormat="1">
      <c r="B198" s="173"/>
      <c r="D198" s="170" t="s">
        <v>122</v>
      </c>
      <c r="E198" s="174" t="s">
        <v>1</v>
      </c>
      <c r="F198" s="175" t="s">
        <v>249</v>
      </c>
      <c r="H198" s="176">
        <v>85.713999999999999</v>
      </c>
      <c r="I198" s="177"/>
      <c r="L198" s="173"/>
      <c r="M198" s="178"/>
      <c r="N198" s="179"/>
      <c r="O198" s="179"/>
      <c r="P198" s="179"/>
      <c r="Q198" s="179"/>
      <c r="R198" s="179"/>
      <c r="S198" s="179"/>
      <c r="T198" s="180"/>
      <c r="AT198" s="174" t="s">
        <v>122</v>
      </c>
      <c r="AU198" s="174" t="s">
        <v>80</v>
      </c>
      <c r="AV198" s="11" t="s">
        <v>80</v>
      </c>
      <c r="AW198" s="11" t="s">
        <v>32</v>
      </c>
      <c r="AX198" s="11" t="s">
        <v>70</v>
      </c>
      <c r="AY198" s="174" t="s">
        <v>111</v>
      </c>
    </row>
    <row r="199" s="11" customFormat="1">
      <c r="B199" s="173"/>
      <c r="D199" s="170" t="s">
        <v>122</v>
      </c>
      <c r="E199" s="174" t="s">
        <v>1</v>
      </c>
      <c r="F199" s="175" t="s">
        <v>250</v>
      </c>
      <c r="H199" s="176">
        <v>134.83500000000001</v>
      </c>
      <c r="I199" s="177"/>
      <c r="L199" s="173"/>
      <c r="M199" s="178"/>
      <c r="N199" s="179"/>
      <c r="O199" s="179"/>
      <c r="P199" s="179"/>
      <c r="Q199" s="179"/>
      <c r="R199" s="179"/>
      <c r="S199" s="179"/>
      <c r="T199" s="180"/>
      <c r="AT199" s="174" t="s">
        <v>122</v>
      </c>
      <c r="AU199" s="174" t="s">
        <v>80</v>
      </c>
      <c r="AV199" s="11" t="s">
        <v>80</v>
      </c>
      <c r="AW199" s="11" t="s">
        <v>32</v>
      </c>
      <c r="AX199" s="11" t="s">
        <v>70</v>
      </c>
      <c r="AY199" s="174" t="s">
        <v>111</v>
      </c>
    </row>
    <row r="200" s="11" customFormat="1">
      <c r="B200" s="173"/>
      <c r="D200" s="170" t="s">
        <v>122</v>
      </c>
      <c r="E200" s="174" t="s">
        <v>1</v>
      </c>
      <c r="F200" s="175" t="s">
        <v>251</v>
      </c>
      <c r="H200" s="176">
        <v>24.725000000000001</v>
      </c>
      <c r="I200" s="177"/>
      <c r="L200" s="173"/>
      <c r="M200" s="178"/>
      <c r="N200" s="179"/>
      <c r="O200" s="179"/>
      <c r="P200" s="179"/>
      <c r="Q200" s="179"/>
      <c r="R200" s="179"/>
      <c r="S200" s="179"/>
      <c r="T200" s="180"/>
      <c r="AT200" s="174" t="s">
        <v>122</v>
      </c>
      <c r="AU200" s="174" t="s">
        <v>80</v>
      </c>
      <c r="AV200" s="11" t="s">
        <v>80</v>
      </c>
      <c r="AW200" s="11" t="s">
        <v>32</v>
      </c>
      <c r="AX200" s="11" t="s">
        <v>70</v>
      </c>
      <c r="AY200" s="174" t="s">
        <v>111</v>
      </c>
    </row>
    <row r="201" s="12" customFormat="1">
      <c r="B201" s="181"/>
      <c r="D201" s="170" t="s">
        <v>122</v>
      </c>
      <c r="E201" s="182" t="s">
        <v>1</v>
      </c>
      <c r="F201" s="183" t="s">
        <v>124</v>
      </c>
      <c r="H201" s="184">
        <v>261.30000000000001</v>
      </c>
      <c r="I201" s="185"/>
      <c r="L201" s="181"/>
      <c r="M201" s="186"/>
      <c r="N201" s="187"/>
      <c r="O201" s="187"/>
      <c r="P201" s="187"/>
      <c r="Q201" s="187"/>
      <c r="R201" s="187"/>
      <c r="S201" s="187"/>
      <c r="T201" s="188"/>
      <c r="AT201" s="182" t="s">
        <v>122</v>
      </c>
      <c r="AU201" s="182" t="s">
        <v>80</v>
      </c>
      <c r="AV201" s="12" t="s">
        <v>118</v>
      </c>
      <c r="AW201" s="12" t="s">
        <v>32</v>
      </c>
      <c r="AX201" s="12" t="s">
        <v>78</v>
      </c>
      <c r="AY201" s="182" t="s">
        <v>111</v>
      </c>
    </row>
    <row r="202" s="1" customFormat="1" ht="16.5" customHeight="1">
      <c r="B202" s="157"/>
      <c r="C202" s="158" t="s">
        <v>7</v>
      </c>
      <c r="D202" s="158" t="s">
        <v>113</v>
      </c>
      <c r="E202" s="159" t="s">
        <v>252</v>
      </c>
      <c r="F202" s="160" t="s">
        <v>253</v>
      </c>
      <c r="G202" s="161" t="s">
        <v>168</v>
      </c>
      <c r="H202" s="162">
        <v>55.869999999999997</v>
      </c>
      <c r="I202" s="163"/>
      <c r="J202" s="164">
        <f>ROUND(I202*H202,2)</f>
        <v>0</v>
      </c>
      <c r="K202" s="160" t="s">
        <v>117</v>
      </c>
      <c r="L202" s="33"/>
      <c r="M202" s="165" t="s">
        <v>1</v>
      </c>
      <c r="N202" s="166" t="s">
        <v>41</v>
      </c>
      <c r="O202" s="63"/>
      <c r="P202" s="167">
        <f>O202*H202</f>
        <v>0</v>
      </c>
      <c r="Q202" s="167">
        <v>0</v>
      </c>
      <c r="R202" s="167">
        <f>Q202*H202</f>
        <v>0</v>
      </c>
      <c r="S202" s="167">
        <v>0</v>
      </c>
      <c r="T202" s="168">
        <f>S202*H202</f>
        <v>0</v>
      </c>
      <c r="AR202" s="15" t="s">
        <v>118</v>
      </c>
      <c r="AT202" s="15" t="s">
        <v>113</v>
      </c>
      <c r="AU202" s="15" t="s">
        <v>80</v>
      </c>
      <c r="AY202" s="15" t="s">
        <v>111</v>
      </c>
      <c r="BE202" s="169">
        <f>IF(N202="základní",J202,0)</f>
        <v>0</v>
      </c>
      <c r="BF202" s="169">
        <f>IF(N202="snížená",J202,0)</f>
        <v>0</v>
      </c>
      <c r="BG202" s="169">
        <f>IF(N202="zákl. přenesená",J202,0)</f>
        <v>0</v>
      </c>
      <c r="BH202" s="169">
        <f>IF(N202="sníž. přenesená",J202,0)</f>
        <v>0</v>
      </c>
      <c r="BI202" s="169">
        <f>IF(N202="nulová",J202,0)</f>
        <v>0</v>
      </c>
      <c r="BJ202" s="15" t="s">
        <v>78</v>
      </c>
      <c r="BK202" s="169">
        <f>ROUND(I202*H202,2)</f>
        <v>0</v>
      </c>
      <c r="BL202" s="15" t="s">
        <v>118</v>
      </c>
      <c r="BM202" s="15" t="s">
        <v>254</v>
      </c>
    </row>
    <row r="203" s="1" customFormat="1">
      <c r="B203" s="33"/>
      <c r="D203" s="170" t="s">
        <v>120</v>
      </c>
      <c r="F203" s="171" t="s">
        <v>255</v>
      </c>
      <c r="I203" s="103"/>
      <c r="L203" s="33"/>
      <c r="M203" s="172"/>
      <c r="N203" s="63"/>
      <c r="O203" s="63"/>
      <c r="P203" s="63"/>
      <c r="Q203" s="63"/>
      <c r="R203" s="63"/>
      <c r="S203" s="63"/>
      <c r="T203" s="64"/>
      <c r="AT203" s="15" t="s">
        <v>120</v>
      </c>
      <c r="AU203" s="15" t="s">
        <v>80</v>
      </c>
    </row>
    <row r="204" s="11" customFormat="1">
      <c r="B204" s="173"/>
      <c r="D204" s="170" t="s">
        <v>122</v>
      </c>
      <c r="E204" s="174" t="s">
        <v>1</v>
      </c>
      <c r="F204" s="175" t="s">
        <v>214</v>
      </c>
      <c r="H204" s="176">
        <v>15.4</v>
      </c>
      <c r="I204" s="177"/>
      <c r="L204" s="173"/>
      <c r="M204" s="178"/>
      <c r="N204" s="179"/>
      <c r="O204" s="179"/>
      <c r="P204" s="179"/>
      <c r="Q204" s="179"/>
      <c r="R204" s="179"/>
      <c r="S204" s="179"/>
      <c r="T204" s="180"/>
      <c r="AT204" s="174" t="s">
        <v>122</v>
      </c>
      <c r="AU204" s="174" t="s">
        <v>80</v>
      </c>
      <c r="AV204" s="11" t="s">
        <v>80</v>
      </c>
      <c r="AW204" s="11" t="s">
        <v>32</v>
      </c>
      <c r="AX204" s="11" t="s">
        <v>70</v>
      </c>
      <c r="AY204" s="174" t="s">
        <v>111</v>
      </c>
    </row>
    <row r="205" s="11" customFormat="1">
      <c r="B205" s="173"/>
      <c r="D205" s="170" t="s">
        <v>122</v>
      </c>
      <c r="E205" s="174" t="s">
        <v>1</v>
      </c>
      <c r="F205" s="175" t="s">
        <v>215</v>
      </c>
      <c r="H205" s="176">
        <v>12.869999999999999</v>
      </c>
      <c r="I205" s="177"/>
      <c r="L205" s="173"/>
      <c r="M205" s="178"/>
      <c r="N205" s="179"/>
      <c r="O205" s="179"/>
      <c r="P205" s="179"/>
      <c r="Q205" s="179"/>
      <c r="R205" s="179"/>
      <c r="S205" s="179"/>
      <c r="T205" s="180"/>
      <c r="AT205" s="174" t="s">
        <v>122</v>
      </c>
      <c r="AU205" s="174" t="s">
        <v>80</v>
      </c>
      <c r="AV205" s="11" t="s">
        <v>80</v>
      </c>
      <c r="AW205" s="11" t="s">
        <v>32</v>
      </c>
      <c r="AX205" s="11" t="s">
        <v>70</v>
      </c>
      <c r="AY205" s="174" t="s">
        <v>111</v>
      </c>
    </row>
    <row r="206" s="11" customFormat="1">
      <c r="B206" s="173"/>
      <c r="D206" s="170" t="s">
        <v>122</v>
      </c>
      <c r="E206" s="174" t="s">
        <v>1</v>
      </c>
      <c r="F206" s="175" t="s">
        <v>216</v>
      </c>
      <c r="H206" s="176">
        <v>9.7799999999999994</v>
      </c>
      <c r="I206" s="177"/>
      <c r="L206" s="173"/>
      <c r="M206" s="178"/>
      <c r="N206" s="179"/>
      <c r="O206" s="179"/>
      <c r="P206" s="179"/>
      <c r="Q206" s="179"/>
      <c r="R206" s="179"/>
      <c r="S206" s="179"/>
      <c r="T206" s="180"/>
      <c r="AT206" s="174" t="s">
        <v>122</v>
      </c>
      <c r="AU206" s="174" t="s">
        <v>80</v>
      </c>
      <c r="AV206" s="11" t="s">
        <v>80</v>
      </c>
      <c r="AW206" s="11" t="s">
        <v>32</v>
      </c>
      <c r="AX206" s="11" t="s">
        <v>70</v>
      </c>
      <c r="AY206" s="174" t="s">
        <v>111</v>
      </c>
    </row>
    <row r="207" s="11" customFormat="1">
      <c r="B207" s="173"/>
      <c r="D207" s="170" t="s">
        <v>122</v>
      </c>
      <c r="E207" s="174" t="s">
        <v>1</v>
      </c>
      <c r="F207" s="175" t="s">
        <v>217</v>
      </c>
      <c r="H207" s="176">
        <v>17.82</v>
      </c>
      <c r="I207" s="177"/>
      <c r="L207" s="173"/>
      <c r="M207" s="178"/>
      <c r="N207" s="179"/>
      <c r="O207" s="179"/>
      <c r="P207" s="179"/>
      <c r="Q207" s="179"/>
      <c r="R207" s="179"/>
      <c r="S207" s="179"/>
      <c r="T207" s="180"/>
      <c r="AT207" s="174" t="s">
        <v>122</v>
      </c>
      <c r="AU207" s="174" t="s">
        <v>80</v>
      </c>
      <c r="AV207" s="11" t="s">
        <v>80</v>
      </c>
      <c r="AW207" s="11" t="s">
        <v>32</v>
      </c>
      <c r="AX207" s="11" t="s">
        <v>70</v>
      </c>
      <c r="AY207" s="174" t="s">
        <v>111</v>
      </c>
    </row>
    <row r="208" s="12" customFormat="1">
      <c r="B208" s="181"/>
      <c r="D208" s="170" t="s">
        <v>122</v>
      </c>
      <c r="E208" s="182" t="s">
        <v>1</v>
      </c>
      <c r="F208" s="183" t="s">
        <v>124</v>
      </c>
      <c r="H208" s="184">
        <v>55.869999999999997</v>
      </c>
      <c r="I208" s="185"/>
      <c r="L208" s="181"/>
      <c r="M208" s="186"/>
      <c r="N208" s="187"/>
      <c r="O208" s="187"/>
      <c r="P208" s="187"/>
      <c r="Q208" s="187"/>
      <c r="R208" s="187"/>
      <c r="S208" s="187"/>
      <c r="T208" s="188"/>
      <c r="AT208" s="182" t="s">
        <v>122</v>
      </c>
      <c r="AU208" s="182" t="s">
        <v>80</v>
      </c>
      <c r="AV208" s="12" t="s">
        <v>118</v>
      </c>
      <c r="AW208" s="12" t="s">
        <v>32</v>
      </c>
      <c r="AX208" s="12" t="s">
        <v>78</v>
      </c>
      <c r="AY208" s="182" t="s">
        <v>111</v>
      </c>
    </row>
    <row r="209" s="1" customFormat="1" ht="16.5" customHeight="1">
      <c r="B209" s="157"/>
      <c r="C209" s="158" t="s">
        <v>256</v>
      </c>
      <c r="D209" s="158" t="s">
        <v>113</v>
      </c>
      <c r="E209" s="159" t="s">
        <v>257</v>
      </c>
      <c r="F209" s="160" t="s">
        <v>258</v>
      </c>
      <c r="G209" s="161" t="s">
        <v>168</v>
      </c>
      <c r="H209" s="162">
        <v>90.109999999999999</v>
      </c>
      <c r="I209" s="163"/>
      <c r="J209" s="164">
        <f>ROUND(I209*H209,2)</f>
        <v>0</v>
      </c>
      <c r="K209" s="160" t="s">
        <v>117</v>
      </c>
      <c r="L209" s="33"/>
      <c r="M209" s="165" t="s">
        <v>1</v>
      </c>
      <c r="N209" s="166" t="s">
        <v>41</v>
      </c>
      <c r="O209" s="63"/>
      <c r="P209" s="167">
        <f>O209*H209</f>
        <v>0</v>
      </c>
      <c r="Q209" s="167">
        <v>0</v>
      </c>
      <c r="R209" s="167">
        <f>Q209*H209</f>
        <v>0</v>
      </c>
      <c r="S209" s="167">
        <v>0</v>
      </c>
      <c r="T209" s="168">
        <f>S209*H209</f>
        <v>0</v>
      </c>
      <c r="AR209" s="15" t="s">
        <v>118</v>
      </c>
      <c r="AT209" s="15" t="s">
        <v>113</v>
      </c>
      <c r="AU209" s="15" t="s">
        <v>80</v>
      </c>
      <c r="AY209" s="15" t="s">
        <v>111</v>
      </c>
      <c r="BE209" s="169">
        <f>IF(N209="základní",J209,0)</f>
        <v>0</v>
      </c>
      <c r="BF209" s="169">
        <f>IF(N209="snížená",J209,0)</f>
        <v>0</v>
      </c>
      <c r="BG209" s="169">
        <f>IF(N209="zákl. přenesená",J209,0)</f>
        <v>0</v>
      </c>
      <c r="BH209" s="169">
        <f>IF(N209="sníž. přenesená",J209,0)</f>
        <v>0</v>
      </c>
      <c r="BI209" s="169">
        <f>IF(N209="nulová",J209,0)</f>
        <v>0</v>
      </c>
      <c r="BJ209" s="15" t="s">
        <v>78</v>
      </c>
      <c r="BK209" s="169">
        <f>ROUND(I209*H209,2)</f>
        <v>0</v>
      </c>
      <c r="BL209" s="15" t="s">
        <v>118</v>
      </c>
      <c r="BM209" s="15" t="s">
        <v>259</v>
      </c>
    </row>
    <row r="210" s="1" customFormat="1">
      <c r="B210" s="33"/>
      <c r="D210" s="170" t="s">
        <v>120</v>
      </c>
      <c r="F210" s="171" t="s">
        <v>260</v>
      </c>
      <c r="I210" s="103"/>
      <c r="L210" s="33"/>
      <c r="M210" s="172"/>
      <c r="N210" s="63"/>
      <c r="O210" s="63"/>
      <c r="P210" s="63"/>
      <c r="Q210" s="63"/>
      <c r="R210" s="63"/>
      <c r="S210" s="63"/>
      <c r="T210" s="64"/>
      <c r="AT210" s="15" t="s">
        <v>120</v>
      </c>
      <c r="AU210" s="15" t="s">
        <v>80</v>
      </c>
    </row>
    <row r="211" s="11" customFormat="1">
      <c r="B211" s="173"/>
      <c r="D211" s="170" t="s">
        <v>122</v>
      </c>
      <c r="E211" s="174" t="s">
        <v>1</v>
      </c>
      <c r="F211" s="175" t="s">
        <v>261</v>
      </c>
      <c r="H211" s="176">
        <v>7.7000000000000002</v>
      </c>
      <c r="I211" s="177"/>
      <c r="L211" s="173"/>
      <c r="M211" s="178"/>
      <c r="N211" s="179"/>
      <c r="O211" s="179"/>
      <c r="P211" s="179"/>
      <c r="Q211" s="179"/>
      <c r="R211" s="179"/>
      <c r="S211" s="179"/>
      <c r="T211" s="180"/>
      <c r="AT211" s="174" t="s">
        <v>122</v>
      </c>
      <c r="AU211" s="174" t="s">
        <v>80</v>
      </c>
      <c r="AV211" s="11" t="s">
        <v>80</v>
      </c>
      <c r="AW211" s="11" t="s">
        <v>32</v>
      </c>
      <c r="AX211" s="11" t="s">
        <v>70</v>
      </c>
      <c r="AY211" s="174" t="s">
        <v>111</v>
      </c>
    </row>
    <row r="212" s="11" customFormat="1">
      <c r="B212" s="173"/>
      <c r="D212" s="170" t="s">
        <v>122</v>
      </c>
      <c r="E212" s="174" t="s">
        <v>1</v>
      </c>
      <c r="F212" s="175" t="s">
        <v>262</v>
      </c>
      <c r="H212" s="176">
        <v>33.579000000000001</v>
      </c>
      <c r="I212" s="177"/>
      <c r="L212" s="173"/>
      <c r="M212" s="178"/>
      <c r="N212" s="179"/>
      <c r="O212" s="179"/>
      <c r="P212" s="179"/>
      <c r="Q212" s="179"/>
      <c r="R212" s="179"/>
      <c r="S212" s="179"/>
      <c r="T212" s="180"/>
      <c r="AT212" s="174" t="s">
        <v>122</v>
      </c>
      <c r="AU212" s="174" t="s">
        <v>80</v>
      </c>
      <c r="AV212" s="11" t="s">
        <v>80</v>
      </c>
      <c r="AW212" s="11" t="s">
        <v>32</v>
      </c>
      <c r="AX212" s="11" t="s">
        <v>70</v>
      </c>
      <c r="AY212" s="174" t="s">
        <v>111</v>
      </c>
    </row>
    <row r="213" s="11" customFormat="1">
      <c r="B213" s="173"/>
      <c r="D213" s="170" t="s">
        <v>122</v>
      </c>
      <c r="E213" s="174" t="s">
        <v>1</v>
      </c>
      <c r="F213" s="175" t="s">
        <v>263</v>
      </c>
      <c r="H213" s="176">
        <v>36.951000000000001</v>
      </c>
      <c r="I213" s="177"/>
      <c r="L213" s="173"/>
      <c r="M213" s="178"/>
      <c r="N213" s="179"/>
      <c r="O213" s="179"/>
      <c r="P213" s="179"/>
      <c r="Q213" s="179"/>
      <c r="R213" s="179"/>
      <c r="S213" s="179"/>
      <c r="T213" s="180"/>
      <c r="AT213" s="174" t="s">
        <v>122</v>
      </c>
      <c r="AU213" s="174" t="s">
        <v>80</v>
      </c>
      <c r="AV213" s="11" t="s">
        <v>80</v>
      </c>
      <c r="AW213" s="11" t="s">
        <v>32</v>
      </c>
      <c r="AX213" s="11" t="s">
        <v>70</v>
      </c>
      <c r="AY213" s="174" t="s">
        <v>111</v>
      </c>
    </row>
    <row r="214" s="11" customFormat="1">
      <c r="B214" s="173"/>
      <c r="D214" s="170" t="s">
        <v>122</v>
      </c>
      <c r="E214" s="174" t="s">
        <v>1</v>
      </c>
      <c r="F214" s="175" t="s">
        <v>264</v>
      </c>
      <c r="H214" s="176">
        <v>11.880000000000001</v>
      </c>
      <c r="I214" s="177"/>
      <c r="L214" s="173"/>
      <c r="M214" s="178"/>
      <c r="N214" s="179"/>
      <c r="O214" s="179"/>
      <c r="P214" s="179"/>
      <c r="Q214" s="179"/>
      <c r="R214" s="179"/>
      <c r="S214" s="179"/>
      <c r="T214" s="180"/>
      <c r="AT214" s="174" t="s">
        <v>122</v>
      </c>
      <c r="AU214" s="174" t="s">
        <v>80</v>
      </c>
      <c r="AV214" s="11" t="s">
        <v>80</v>
      </c>
      <c r="AW214" s="11" t="s">
        <v>32</v>
      </c>
      <c r="AX214" s="11" t="s">
        <v>70</v>
      </c>
      <c r="AY214" s="174" t="s">
        <v>111</v>
      </c>
    </row>
    <row r="215" s="12" customFormat="1">
      <c r="B215" s="181"/>
      <c r="D215" s="170" t="s">
        <v>122</v>
      </c>
      <c r="E215" s="182" t="s">
        <v>1</v>
      </c>
      <c r="F215" s="183" t="s">
        <v>124</v>
      </c>
      <c r="H215" s="184">
        <v>90.109999999999999</v>
      </c>
      <c r="I215" s="185"/>
      <c r="L215" s="181"/>
      <c r="M215" s="186"/>
      <c r="N215" s="187"/>
      <c r="O215" s="187"/>
      <c r="P215" s="187"/>
      <c r="Q215" s="187"/>
      <c r="R215" s="187"/>
      <c r="S215" s="187"/>
      <c r="T215" s="188"/>
      <c r="AT215" s="182" t="s">
        <v>122</v>
      </c>
      <c r="AU215" s="182" t="s">
        <v>80</v>
      </c>
      <c r="AV215" s="12" t="s">
        <v>118</v>
      </c>
      <c r="AW215" s="12" t="s">
        <v>32</v>
      </c>
      <c r="AX215" s="12" t="s">
        <v>78</v>
      </c>
      <c r="AY215" s="182" t="s">
        <v>111</v>
      </c>
    </row>
    <row r="216" s="1" customFormat="1" ht="16.5" customHeight="1">
      <c r="B216" s="157"/>
      <c r="C216" s="189" t="s">
        <v>265</v>
      </c>
      <c r="D216" s="189" t="s">
        <v>266</v>
      </c>
      <c r="E216" s="190" t="s">
        <v>267</v>
      </c>
      <c r="F216" s="191" t="s">
        <v>268</v>
      </c>
      <c r="G216" s="192" t="s">
        <v>245</v>
      </c>
      <c r="H216" s="193">
        <v>169.858</v>
      </c>
      <c r="I216" s="194"/>
      <c r="J216" s="195">
        <f>ROUND(I216*H216,2)</f>
        <v>0</v>
      </c>
      <c r="K216" s="191" t="s">
        <v>117</v>
      </c>
      <c r="L216" s="196"/>
      <c r="M216" s="197" t="s">
        <v>1</v>
      </c>
      <c r="N216" s="198" t="s">
        <v>41</v>
      </c>
      <c r="O216" s="63"/>
      <c r="P216" s="167">
        <f>O216*H216</f>
        <v>0</v>
      </c>
      <c r="Q216" s="167">
        <v>1</v>
      </c>
      <c r="R216" s="167">
        <f>Q216*H216</f>
        <v>169.858</v>
      </c>
      <c r="S216" s="167">
        <v>0</v>
      </c>
      <c r="T216" s="168">
        <f>S216*H216</f>
        <v>0</v>
      </c>
      <c r="AR216" s="15" t="s">
        <v>159</v>
      </c>
      <c r="AT216" s="15" t="s">
        <v>266</v>
      </c>
      <c r="AU216" s="15" t="s">
        <v>80</v>
      </c>
      <c r="AY216" s="15" t="s">
        <v>111</v>
      </c>
      <c r="BE216" s="169">
        <f>IF(N216="základní",J216,0)</f>
        <v>0</v>
      </c>
      <c r="BF216" s="169">
        <f>IF(N216="snížená",J216,0)</f>
        <v>0</v>
      </c>
      <c r="BG216" s="169">
        <f>IF(N216="zákl. přenesená",J216,0)</f>
        <v>0</v>
      </c>
      <c r="BH216" s="169">
        <f>IF(N216="sníž. přenesená",J216,0)</f>
        <v>0</v>
      </c>
      <c r="BI216" s="169">
        <f>IF(N216="nulová",J216,0)</f>
        <v>0</v>
      </c>
      <c r="BJ216" s="15" t="s">
        <v>78</v>
      </c>
      <c r="BK216" s="169">
        <f>ROUND(I216*H216,2)</f>
        <v>0</v>
      </c>
      <c r="BL216" s="15" t="s">
        <v>118</v>
      </c>
      <c r="BM216" s="15" t="s">
        <v>269</v>
      </c>
    </row>
    <row r="217" s="1" customFormat="1">
      <c r="B217" s="33"/>
      <c r="D217" s="170" t="s">
        <v>120</v>
      </c>
      <c r="F217" s="171" t="s">
        <v>268</v>
      </c>
      <c r="I217" s="103"/>
      <c r="L217" s="33"/>
      <c r="M217" s="172"/>
      <c r="N217" s="63"/>
      <c r="O217" s="63"/>
      <c r="P217" s="63"/>
      <c r="Q217" s="63"/>
      <c r="R217" s="63"/>
      <c r="S217" s="63"/>
      <c r="T217" s="64"/>
      <c r="AT217" s="15" t="s">
        <v>120</v>
      </c>
      <c r="AU217" s="15" t="s">
        <v>80</v>
      </c>
    </row>
    <row r="218" s="11" customFormat="1">
      <c r="B218" s="173"/>
      <c r="D218" s="170" t="s">
        <v>122</v>
      </c>
      <c r="E218" s="174" t="s">
        <v>1</v>
      </c>
      <c r="F218" s="175" t="s">
        <v>270</v>
      </c>
      <c r="H218" s="176">
        <v>14.515000000000001</v>
      </c>
      <c r="I218" s="177"/>
      <c r="L218" s="173"/>
      <c r="M218" s="178"/>
      <c r="N218" s="179"/>
      <c r="O218" s="179"/>
      <c r="P218" s="179"/>
      <c r="Q218" s="179"/>
      <c r="R218" s="179"/>
      <c r="S218" s="179"/>
      <c r="T218" s="180"/>
      <c r="AT218" s="174" t="s">
        <v>122</v>
      </c>
      <c r="AU218" s="174" t="s">
        <v>80</v>
      </c>
      <c r="AV218" s="11" t="s">
        <v>80</v>
      </c>
      <c r="AW218" s="11" t="s">
        <v>32</v>
      </c>
      <c r="AX218" s="11" t="s">
        <v>70</v>
      </c>
      <c r="AY218" s="174" t="s">
        <v>111</v>
      </c>
    </row>
    <row r="219" s="11" customFormat="1">
      <c r="B219" s="173"/>
      <c r="D219" s="170" t="s">
        <v>122</v>
      </c>
      <c r="E219" s="174" t="s">
        <v>1</v>
      </c>
      <c r="F219" s="175" t="s">
        <v>271</v>
      </c>
      <c r="H219" s="176">
        <v>63.295999999999999</v>
      </c>
      <c r="I219" s="177"/>
      <c r="L219" s="173"/>
      <c r="M219" s="178"/>
      <c r="N219" s="179"/>
      <c r="O219" s="179"/>
      <c r="P219" s="179"/>
      <c r="Q219" s="179"/>
      <c r="R219" s="179"/>
      <c r="S219" s="179"/>
      <c r="T219" s="180"/>
      <c r="AT219" s="174" t="s">
        <v>122</v>
      </c>
      <c r="AU219" s="174" t="s">
        <v>80</v>
      </c>
      <c r="AV219" s="11" t="s">
        <v>80</v>
      </c>
      <c r="AW219" s="11" t="s">
        <v>32</v>
      </c>
      <c r="AX219" s="11" t="s">
        <v>70</v>
      </c>
      <c r="AY219" s="174" t="s">
        <v>111</v>
      </c>
    </row>
    <row r="220" s="11" customFormat="1">
      <c r="B220" s="173"/>
      <c r="D220" s="170" t="s">
        <v>122</v>
      </c>
      <c r="E220" s="174" t="s">
        <v>1</v>
      </c>
      <c r="F220" s="175" t="s">
        <v>272</v>
      </c>
      <c r="H220" s="176">
        <v>69.653000000000006</v>
      </c>
      <c r="I220" s="177"/>
      <c r="L220" s="173"/>
      <c r="M220" s="178"/>
      <c r="N220" s="179"/>
      <c r="O220" s="179"/>
      <c r="P220" s="179"/>
      <c r="Q220" s="179"/>
      <c r="R220" s="179"/>
      <c r="S220" s="179"/>
      <c r="T220" s="180"/>
      <c r="AT220" s="174" t="s">
        <v>122</v>
      </c>
      <c r="AU220" s="174" t="s">
        <v>80</v>
      </c>
      <c r="AV220" s="11" t="s">
        <v>80</v>
      </c>
      <c r="AW220" s="11" t="s">
        <v>32</v>
      </c>
      <c r="AX220" s="11" t="s">
        <v>70</v>
      </c>
      <c r="AY220" s="174" t="s">
        <v>111</v>
      </c>
    </row>
    <row r="221" s="11" customFormat="1">
      <c r="B221" s="173"/>
      <c r="D221" s="170" t="s">
        <v>122</v>
      </c>
      <c r="E221" s="174" t="s">
        <v>1</v>
      </c>
      <c r="F221" s="175" t="s">
        <v>273</v>
      </c>
      <c r="H221" s="176">
        <v>22.393999999999998</v>
      </c>
      <c r="I221" s="177"/>
      <c r="L221" s="173"/>
      <c r="M221" s="178"/>
      <c r="N221" s="179"/>
      <c r="O221" s="179"/>
      <c r="P221" s="179"/>
      <c r="Q221" s="179"/>
      <c r="R221" s="179"/>
      <c r="S221" s="179"/>
      <c r="T221" s="180"/>
      <c r="AT221" s="174" t="s">
        <v>122</v>
      </c>
      <c r="AU221" s="174" t="s">
        <v>80</v>
      </c>
      <c r="AV221" s="11" t="s">
        <v>80</v>
      </c>
      <c r="AW221" s="11" t="s">
        <v>32</v>
      </c>
      <c r="AX221" s="11" t="s">
        <v>70</v>
      </c>
      <c r="AY221" s="174" t="s">
        <v>111</v>
      </c>
    </row>
    <row r="222" s="12" customFormat="1">
      <c r="B222" s="181"/>
      <c r="D222" s="170" t="s">
        <v>122</v>
      </c>
      <c r="E222" s="182" t="s">
        <v>1</v>
      </c>
      <c r="F222" s="183" t="s">
        <v>124</v>
      </c>
      <c r="H222" s="184">
        <v>169.858</v>
      </c>
      <c r="I222" s="185"/>
      <c r="L222" s="181"/>
      <c r="M222" s="186"/>
      <c r="N222" s="187"/>
      <c r="O222" s="187"/>
      <c r="P222" s="187"/>
      <c r="Q222" s="187"/>
      <c r="R222" s="187"/>
      <c r="S222" s="187"/>
      <c r="T222" s="188"/>
      <c r="AT222" s="182" t="s">
        <v>122</v>
      </c>
      <c r="AU222" s="182" t="s">
        <v>80</v>
      </c>
      <c r="AV222" s="12" t="s">
        <v>118</v>
      </c>
      <c r="AW222" s="12" t="s">
        <v>32</v>
      </c>
      <c r="AX222" s="12" t="s">
        <v>78</v>
      </c>
      <c r="AY222" s="182" t="s">
        <v>111</v>
      </c>
    </row>
    <row r="223" s="10" customFormat="1" ht="22.8" customHeight="1">
      <c r="B223" s="144"/>
      <c r="D223" s="145" t="s">
        <v>69</v>
      </c>
      <c r="E223" s="155" t="s">
        <v>131</v>
      </c>
      <c r="F223" s="155" t="s">
        <v>274</v>
      </c>
      <c r="I223" s="147"/>
      <c r="J223" s="156">
        <f>BK223</f>
        <v>0</v>
      </c>
      <c r="L223" s="144"/>
      <c r="M223" s="149"/>
      <c r="N223" s="150"/>
      <c r="O223" s="150"/>
      <c r="P223" s="151">
        <f>SUM(P224:P231)</f>
        <v>0</v>
      </c>
      <c r="Q223" s="150"/>
      <c r="R223" s="151">
        <f>SUM(R224:R231)</f>
        <v>0</v>
      </c>
      <c r="S223" s="150"/>
      <c r="T223" s="152">
        <f>SUM(T224:T231)</f>
        <v>0</v>
      </c>
      <c r="AR223" s="145" t="s">
        <v>78</v>
      </c>
      <c r="AT223" s="153" t="s">
        <v>69</v>
      </c>
      <c r="AU223" s="153" t="s">
        <v>78</v>
      </c>
      <c r="AY223" s="145" t="s">
        <v>111</v>
      </c>
      <c r="BK223" s="154">
        <f>SUM(BK224:BK231)</f>
        <v>0</v>
      </c>
    </row>
    <row r="224" s="1" customFormat="1" ht="16.5" customHeight="1">
      <c r="B224" s="157"/>
      <c r="C224" s="158" t="s">
        <v>275</v>
      </c>
      <c r="D224" s="158" t="s">
        <v>113</v>
      </c>
      <c r="E224" s="159" t="s">
        <v>276</v>
      </c>
      <c r="F224" s="160" t="s">
        <v>277</v>
      </c>
      <c r="G224" s="161" t="s">
        <v>116</v>
      </c>
      <c r="H224" s="162">
        <v>184.5</v>
      </c>
      <c r="I224" s="163"/>
      <c r="J224" s="164">
        <f>ROUND(I224*H224,2)</f>
        <v>0</v>
      </c>
      <c r="K224" s="160" t="s">
        <v>117</v>
      </c>
      <c r="L224" s="33"/>
      <c r="M224" s="165" t="s">
        <v>1</v>
      </c>
      <c r="N224" s="166" t="s">
        <v>41</v>
      </c>
      <c r="O224" s="63"/>
      <c r="P224" s="167">
        <f>O224*H224</f>
        <v>0</v>
      </c>
      <c r="Q224" s="167">
        <v>0</v>
      </c>
      <c r="R224" s="167">
        <f>Q224*H224</f>
        <v>0</v>
      </c>
      <c r="S224" s="167">
        <v>0</v>
      </c>
      <c r="T224" s="168">
        <f>S224*H224</f>
        <v>0</v>
      </c>
      <c r="AR224" s="15" t="s">
        <v>118</v>
      </c>
      <c r="AT224" s="15" t="s">
        <v>113</v>
      </c>
      <c r="AU224" s="15" t="s">
        <v>80</v>
      </c>
      <c r="AY224" s="15" t="s">
        <v>111</v>
      </c>
      <c r="BE224" s="169">
        <f>IF(N224="základní",J224,0)</f>
        <v>0</v>
      </c>
      <c r="BF224" s="169">
        <f>IF(N224="snížená",J224,0)</f>
        <v>0</v>
      </c>
      <c r="BG224" s="169">
        <f>IF(N224="zákl. přenesená",J224,0)</f>
        <v>0</v>
      </c>
      <c r="BH224" s="169">
        <f>IF(N224="sníž. přenesená",J224,0)</f>
        <v>0</v>
      </c>
      <c r="BI224" s="169">
        <f>IF(N224="nulová",J224,0)</f>
        <v>0</v>
      </c>
      <c r="BJ224" s="15" t="s">
        <v>78</v>
      </c>
      <c r="BK224" s="169">
        <f>ROUND(I224*H224,2)</f>
        <v>0</v>
      </c>
      <c r="BL224" s="15" t="s">
        <v>118</v>
      </c>
      <c r="BM224" s="15" t="s">
        <v>278</v>
      </c>
    </row>
    <row r="225" s="1" customFormat="1">
      <c r="B225" s="33"/>
      <c r="D225" s="170" t="s">
        <v>120</v>
      </c>
      <c r="F225" s="171" t="s">
        <v>279</v>
      </c>
      <c r="I225" s="103"/>
      <c r="L225" s="33"/>
      <c r="M225" s="172"/>
      <c r="N225" s="63"/>
      <c r="O225" s="63"/>
      <c r="P225" s="63"/>
      <c r="Q225" s="63"/>
      <c r="R225" s="63"/>
      <c r="S225" s="63"/>
      <c r="T225" s="64"/>
      <c r="AT225" s="15" t="s">
        <v>120</v>
      </c>
      <c r="AU225" s="15" t="s">
        <v>80</v>
      </c>
    </row>
    <row r="226" s="11" customFormat="1">
      <c r="B226" s="173"/>
      <c r="D226" s="170" t="s">
        <v>122</v>
      </c>
      <c r="E226" s="174" t="s">
        <v>1</v>
      </c>
      <c r="F226" s="175" t="s">
        <v>280</v>
      </c>
      <c r="H226" s="176">
        <v>184.5</v>
      </c>
      <c r="I226" s="177"/>
      <c r="L226" s="173"/>
      <c r="M226" s="178"/>
      <c r="N226" s="179"/>
      <c r="O226" s="179"/>
      <c r="P226" s="179"/>
      <c r="Q226" s="179"/>
      <c r="R226" s="179"/>
      <c r="S226" s="179"/>
      <c r="T226" s="180"/>
      <c r="AT226" s="174" t="s">
        <v>122</v>
      </c>
      <c r="AU226" s="174" t="s">
        <v>80</v>
      </c>
      <c r="AV226" s="11" t="s">
        <v>80</v>
      </c>
      <c r="AW226" s="11" t="s">
        <v>32</v>
      </c>
      <c r="AX226" s="11" t="s">
        <v>70</v>
      </c>
      <c r="AY226" s="174" t="s">
        <v>111</v>
      </c>
    </row>
    <row r="227" s="12" customFormat="1">
      <c r="B227" s="181"/>
      <c r="D227" s="170" t="s">
        <v>122</v>
      </c>
      <c r="E227" s="182" t="s">
        <v>1</v>
      </c>
      <c r="F227" s="183" t="s">
        <v>124</v>
      </c>
      <c r="H227" s="184">
        <v>184.5</v>
      </c>
      <c r="I227" s="185"/>
      <c r="L227" s="181"/>
      <c r="M227" s="186"/>
      <c r="N227" s="187"/>
      <c r="O227" s="187"/>
      <c r="P227" s="187"/>
      <c r="Q227" s="187"/>
      <c r="R227" s="187"/>
      <c r="S227" s="187"/>
      <c r="T227" s="188"/>
      <c r="AT227" s="182" t="s">
        <v>122</v>
      </c>
      <c r="AU227" s="182" t="s">
        <v>80</v>
      </c>
      <c r="AV227" s="12" t="s">
        <v>118</v>
      </c>
      <c r="AW227" s="12" t="s">
        <v>32</v>
      </c>
      <c r="AX227" s="12" t="s">
        <v>78</v>
      </c>
      <c r="AY227" s="182" t="s">
        <v>111</v>
      </c>
    </row>
    <row r="228" s="1" customFormat="1" ht="16.5" customHeight="1">
      <c r="B228" s="157"/>
      <c r="C228" s="158" t="s">
        <v>281</v>
      </c>
      <c r="D228" s="158" t="s">
        <v>113</v>
      </c>
      <c r="E228" s="159" t="s">
        <v>282</v>
      </c>
      <c r="F228" s="160" t="s">
        <v>283</v>
      </c>
      <c r="G228" s="161" t="s">
        <v>116</v>
      </c>
      <c r="H228" s="162">
        <v>15</v>
      </c>
      <c r="I228" s="163"/>
      <c r="J228" s="164">
        <f>ROUND(I228*H228,2)</f>
        <v>0</v>
      </c>
      <c r="K228" s="160" t="s">
        <v>117</v>
      </c>
      <c r="L228" s="33"/>
      <c r="M228" s="165" t="s">
        <v>1</v>
      </c>
      <c r="N228" s="166" t="s">
        <v>41</v>
      </c>
      <c r="O228" s="63"/>
      <c r="P228" s="167">
        <f>O228*H228</f>
        <v>0</v>
      </c>
      <c r="Q228" s="167">
        <v>0</v>
      </c>
      <c r="R228" s="167">
        <f>Q228*H228</f>
        <v>0</v>
      </c>
      <c r="S228" s="167">
        <v>0</v>
      </c>
      <c r="T228" s="168">
        <f>S228*H228</f>
        <v>0</v>
      </c>
      <c r="AR228" s="15" t="s">
        <v>118</v>
      </c>
      <c r="AT228" s="15" t="s">
        <v>113</v>
      </c>
      <c r="AU228" s="15" t="s">
        <v>80</v>
      </c>
      <c r="AY228" s="15" t="s">
        <v>111</v>
      </c>
      <c r="BE228" s="169">
        <f>IF(N228="základní",J228,0)</f>
        <v>0</v>
      </c>
      <c r="BF228" s="169">
        <f>IF(N228="snížená",J228,0)</f>
        <v>0</v>
      </c>
      <c r="BG228" s="169">
        <f>IF(N228="zákl. přenesená",J228,0)</f>
        <v>0</v>
      </c>
      <c r="BH228" s="169">
        <f>IF(N228="sníž. přenesená",J228,0)</f>
        <v>0</v>
      </c>
      <c r="BI228" s="169">
        <f>IF(N228="nulová",J228,0)</f>
        <v>0</v>
      </c>
      <c r="BJ228" s="15" t="s">
        <v>78</v>
      </c>
      <c r="BK228" s="169">
        <f>ROUND(I228*H228,2)</f>
        <v>0</v>
      </c>
      <c r="BL228" s="15" t="s">
        <v>118</v>
      </c>
      <c r="BM228" s="15" t="s">
        <v>284</v>
      </c>
    </row>
    <row r="229" s="1" customFormat="1">
      <c r="B229" s="33"/>
      <c r="D229" s="170" t="s">
        <v>120</v>
      </c>
      <c r="F229" s="171" t="s">
        <v>285</v>
      </c>
      <c r="I229" s="103"/>
      <c r="L229" s="33"/>
      <c r="M229" s="172"/>
      <c r="N229" s="63"/>
      <c r="O229" s="63"/>
      <c r="P229" s="63"/>
      <c r="Q229" s="63"/>
      <c r="R229" s="63"/>
      <c r="S229" s="63"/>
      <c r="T229" s="64"/>
      <c r="AT229" s="15" t="s">
        <v>120</v>
      </c>
      <c r="AU229" s="15" t="s">
        <v>80</v>
      </c>
    </row>
    <row r="230" s="11" customFormat="1">
      <c r="B230" s="173"/>
      <c r="D230" s="170" t="s">
        <v>122</v>
      </c>
      <c r="E230" s="174" t="s">
        <v>1</v>
      </c>
      <c r="F230" s="175" t="s">
        <v>286</v>
      </c>
      <c r="H230" s="176">
        <v>15</v>
      </c>
      <c r="I230" s="177"/>
      <c r="L230" s="173"/>
      <c r="M230" s="178"/>
      <c r="N230" s="179"/>
      <c r="O230" s="179"/>
      <c r="P230" s="179"/>
      <c r="Q230" s="179"/>
      <c r="R230" s="179"/>
      <c r="S230" s="179"/>
      <c r="T230" s="180"/>
      <c r="AT230" s="174" t="s">
        <v>122</v>
      </c>
      <c r="AU230" s="174" t="s">
        <v>80</v>
      </c>
      <c r="AV230" s="11" t="s">
        <v>80</v>
      </c>
      <c r="AW230" s="11" t="s">
        <v>32</v>
      </c>
      <c r="AX230" s="11" t="s">
        <v>70</v>
      </c>
      <c r="AY230" s="174" t="s">
        <v>111</v>
      </c>
    </row>
    <row r="231" s="12" customFormat="1">
      <c r="B231" s="181"/>
      <c r="D231" s="170" t="s">
        <v>122</v>
      </c>
      <c r="E231" s="182" t="s">
        <v>1</v>
      </c>
      <c r="F231" s="183" t="s">
        <v>124</v>
      </c>
      <c r="H231" s="184">
        <v>15</v>
      </c>
      <c r="I231" s="185"/>
      <c r="L231" s="181"/>
      <c r="M231" s="186"/>
      <c r="N231" s="187"/>
      <c r="O231" s="187"/>
      <c r="P231" s="187"/>
      <c r="Q231" s="187"/>
      <c r="R231" s="187"/>
      <c r="S231" s="187"/>
      <c r="T231" s="188"/>
      <c r="AT231" s="182" t="s">
        <v>122</v>
      </c>
      <c r="AU231" s="182" t="s">
        <v>80</v>
      </c>
      <c r="AV231" s="12" t="s">
        <v>118</v>
      </c>
      <c r="AW231" s="12" t="s">
        <v>32</v>
      </c>
      <c r="AX231" s="12" t="s">
        <v>78</v>
      </c>
      <c r="AY231" s="182" t="s">
        <v>111</v>
      </c>
    </row>
    <row r="232" s="10" customFormat="1" ht="22.8" customHeight="1">
      <c r="B232" s="144"/>
      <c r="D232" s="145" t="s">
        <v>69</v>
      </c>
      <c r="E232" s="155" t="s">
        <v>118</v>
      </c>
      <c r="F232" s="155" t="s">
        <v>287</v>
      </c>
      <c r="I232" s="147"/>
      <c r="J232" s="156">
        <f>BK232</f>
        <v>0</v>
      </c>
      <c r="L232" s="144"/>
      <c r="M232" s="149"/>
      <c r="N232" s="150"/>
      <c r="O232" s="150"/>
      <c r="P232" s="151">
        <f>SUM(P233:P246)</f>
        <v>0</v>
      </c>
      <c r="Q232" s="150"/>
      <c r="R232" s="151">
        <f>SUM(R233:R246)</f>
        <v>0</v>
      </c>
      <c r="S232" s="150"/>
      <c r="T232" s="152">
        <f>SUM(T233:T246)</f>
        <v>0</v>
      </c>
      <c r="AR232" s="145" t="s">
        <v>78</v>
      </c>
      <c r="AT232" s="153" t="s">
        <v>69</v>
      </c>
      <c r="AU232" s="153" t="s">
        <v>78</v>
      </c>
      <c r="AY232" s="145" t="s">
        <v>111</v>
      </c>
      <c r="BK232" s="154">
        <f>SUM(BK233:BK246)</f>
        <v>0</v>
      </c>
    </row>
    <row r="233" s="1" customFormat="1" ht="16.5" customHeight="1">
      <c r="B233" s="157"/>
      <c r="C233" s="158" t="s">
        <v>288</v>
      </c>
      <c r="D233" s="158" t="s">
        <v>113</v>
      </c>
      <c r="E233" s="159" t="s">
        <v>289</v>
      </c>
      <c r="F233" s="160" t="s">
        <v>290</v>
      </c>
      <c r="G233" s="161" t="s">
        <v>168</v>
      </c>
      <c r="H233" s="162">
        <v>21.085999999999999</v>
      </c>
      <c r="I233" s="163"/>
      <c r="J233" s="164">
        <f>ROUND(I233*H233,2)</f>
        <v>0</v>
      </c>
      <c r="K233" s="160" t="s">
        <v>117</v>
      </c>
      <c r="L233" s="33"/>
      <c r="M233" s="165" t="s">
        <v>1</v>
      </c>
      <c r="N233" s="166" t="s">
        <v>41</v>
      </c>
      <c r="O233" s="63"/>
      <c r="P233" s="167">
        <f>O233*H233</f>
        <v>0</v>
      </c>
      <c r="Q233" s="167">
        <v>0</v>
      </c>
      <c r="R233" s="167">
        <f>Q233*H233</f>
        <v>0</v>
      </c>
      <c r="S233" s="167">
        <v>0</v>
      </c>
      <c r="T233" s="168">
        <f>S233*H233</f>
        <v>0</v>
      </c>
      <c r="AR233" s="15" t="s">
        <v>118</v>
      </c>
      <c r="AT233" s="15" t="s">
        <v>113</v>
      </c>
      <c r="AU233" s="15" t="s">
        <v>80</v>
      </c>
      <c r="AY233" s="15" t="s">
        <v>111</v>
      </c>
      <c r="BE233" s="169">
        <f>IF(N233="základní",J233,0)</f>
        <v>0</v>
      </c>
      <c r="BF233" s="169">
        <f>IF(N233="snížená",J233,0)</f>
        <v>0</v>
      </c>
      <c r="BG233" s="169">
        <f>IF(N233="zákl. přenesená",J233,0)</f>
        <v>0</v>
      </c>
      <c r="BH233" s="169">
        <f>IF(N233="sníž. přenesená",J233,0)</f>
        <v>0</v>
      </c>
      <c r="BI233" s="169">
        <f>IF(N233="nulová",J233,0)</f>
        <v>0</v>
      </c>
      <c r="BJ233" s="15" t="s">
        <v>78</v>
      </c>
      <c r="BK233" s="169">
        <f>ROUND(I233*H233,2)</f>
        <v>0</v>
      </c>
      <c r="BL233" s="15" t="s">
        <v>118</v>
      </c>
      <c r="BM233" s="15" t="s">
        <v>291</v>
      </c>
    </row>
    <row r="234" s="1" customFormat="1">
      <c r="B234" s="33"/>
      <c r="D234" s="170" t="s">
        <v>120</v>
      </c>
      <c r="F234" s="171" t="s">
        <v>292</v>
      </c>
      <c r="I234" s="103"/>
      <c r="L234" s="33"/>
      <c r="M234" s="172"/>
      <c r="N234" s="63"/>
      <c r="O234" s="63"/>
      <c r="P234" s="63"/>
      <c r="Q234" s="63"/>
      <c r="R234" s="63"/>
      <c r="S234" s="63"/>
      <c r="T234" s="64"/>
      <c r="AT234" s="15" t="s">
        <v>120</v>
      </c>
      <c r="AU234" s="15" t="s">
        <v>80</v>
      </c>
    </row>
    <row r="235" s="11" customFormat="1">
      <c r="B235" s="173"/>
      <c r="D235" s="170" t="s">
        <v>122</v>
      </c>
      <c r="E235" s="174" t="s">
        <v>1</v>
      </c>
      <c r="F235" s="175" t="s">
        <v>293</v>
      </c>
      <c r="H235" s="176">
        <v>9.7560000000000002</v>
      </c>
      <c r="I235" s="177"/>
      <c r="L235" s="173"/>
      <c r="M235" s="178"/>
      <c r="N235" s="179"/>
      <c r="O235" s="179"/>
      <c r="P235" s="179"/>
      <c r="Q235" s="179"/>
      <c r="R235" s="179"/>
      <c r="S235" s="179"/>
      <c r="T235" s="180"/>
      <c r="AT235" s="174" t="s">
        <v>122</v>
      </c>
      <c r="AU235" s="174" t="s">
        <v>80</v>
      </c>
      <c r="AV235" s="11" t="s">
        <v>80</v>
      </c>
      <c r="AW235" s="11" t="s">
        <v>32</v>
      </c>
      <c r="AX235" s="11" t="s">
        <v>70</v>
      </c>
      <c r="AY235" s="174" t="s">
        <v>111</v>
      </c>
    </row>
    <row r="236" s="11" customFormat="1">
      <c r="B236" s="173"/>
      <c r="D236" s="170" t="s">
        <v>122</v>
      </c>
      <c r="E236" s="174" t="s">
        <v>1</v>
      </c>
      <c r="F236" s="175" t="s">
        <v>294</v>
      </c>
      <c r="H236" s="176">
        <v>8.3599999999999994</v>
      </c>
      <c r="I236" s="177"/>
      <c r="L236" s="173"/>
      <c r="M236" s="178"/>
      <c r="N236" s="179"/>
      <c r="O236" s="179"/>
      <c r="P236" s="179"/>
      <c r="Q236" s="179"/>
      <c r="R236" s="179"/>
      <c r="S236" s="179"/>
      <c r="T236" s="180"/>
      <c r="AT236" s="174" t="s">
        <v>122</v>
      </c>
      <c r="AU236" s="174" t="s">
        <v>80</v>
      </c>
      <c r="AV236" s="11" t="s">
        <v>80</v>
      </c>
      <c r="AW236" s="11" t="s">
        <v>32</v>
      </c>
      <c r="AX236" s="11" t="s">
        <v>70</v>
      </c>
      <c r="AY236" s="174" t="s">
        <v>111</v>
      </c>
    </row>
    <row r="237" s="11" customFormat="1">
      <c r="B237" s="173"/>
      <c r="D237" s="170" t="s">
        <v>122</v>
      </c>
      <c r="E237" s="174" t="s">
        <v>1</v>
      </c>
      <c r="F237" s="175" t="s">
        <v>295</v>
      </c>
      <c r="H237" s="176">
        <v>2.9700000000000002</v>
      </c>
      <c r="I237" s="177"/>
      <c r="L237" s="173"/>
      <c r="M237" s="178"/>
      <c r="N237" s="179"/>
      <c r="O237" s="179"/>
      <c r="P237" s="179"/>
      <c r="Q237" s="179"/>
      <c r="R237" s="179"/>
      <c r="S237" s="179"/>
      <c r="T237" s="180"/>
      <c r="AT237" s="174" t="s">
        <v>122</v>
      </c>
      <c r="AU237" s="174" t="s">
        <v>80</v>
      </c>
      <c r="AV237" s="11" t="s">
        <v>80</v>
      </c>
      <c r="AW237" s="11" t="s">
        <v>32</v>
      </c>
      <c r="AX237" s="11" t="s">
        <v>70</v>
      </c>
      <c r="AY237" s="174" t="s">
        <v>111</v>
      </c>
    </row>
    <row r="238" s="12" customFormat="1">
      <c r="B238" s="181"/>
      <c r="D238" s="170" t="s">
        <v>122</v>
      </c>
      <c r="E238" s="182" t="s">
        <v>1</v>
      </c>
      <c r="F238" s="183" t="s">
        <v>124</v>
      </c>
      <c r="H238" s="184">
        <v>21.085999999999999</v>
      </c>
      <c r="I238" s="185"/>
      <c r="L238" s="181"/>
      <c r="M238" s="186"/>
      <c r="N238" s="187"/>
      <c r="O238" s="187"/>
      <c r="P238" s="187"/>
      <c r="Q238" s="187"/>
      <c r="R238" s="187"/>
      <c r="S238" s="187"/>
      <c r="T238" s="188"/>
      <c r="AT238" s="182" t="s">
        <v>122</v>
      </c>
      <c r="AU238" s="182" t="s">
        <v>80</v>
      </c>
      <c r="AV238" s="12" t="s">
        <v>118</v>
      </c>
      <c r="AW238" s="12" t="s">
        <v>32</v>
      </c>
      <c r="AX238" s="12" t="s">
        <v>78</v>
      </c>
      <c r="AY238" s="182" t="s">
        <v>111</v>
      </c>
    </row>
    <row r="239" s="1" customFormat="1" ht="16.5" customHeight="1">
      <c r="B239" s="157"/>
      <c r="C239" s="158" t="s">
        <v>296</v>
      </c>
      <c r="D239" s="158" t="s">
        <v>113</v>
      </c>
      <c r="E239" s="159" t="s">
        <v>297</v>
      </c>
      <c r="F239" s="160" t="s">
        <v>298</v>
      </c>
      <c r="G239" s="161" t="s">
        <v>168</v>
      </c>
      <c r="H239" s="162">
        <v>1.512</v>
      </c>
      <c r="I239" s="163"/>
      <c r="J239" s="164">
        <f>ROUND(I239*H239,2)</f>
        <v>0</v>
      </c>
      <c r="K239" s="160" t="s">
        <v>117</v>
      </c>
      <c r="L239" s="33"/>
      <c r="M239" s="165" t="s">
        <v>1</v>
      </c>
      <c r="N239" s="166" t="s">
        <v>41</v>
      </c>
      <c r="O239" s="63"/>
      <c r="P239" s="167">
        <f>O239*H239</f>
        <v>0</v>
      </c>
      <c r="Q239" s="167">
        <v>0</v>
      </c>
      <c r="R239" s="167">
        <f>Q239*H239</f>
        <v>0</v>
      </c>
      <c r="S239" s="167">
        <v>0</v>
      </c>
      <c r="T239" s="168">
        <f>S239*H239</f>
        <v>0</v>
      </c>
      <c r="AR239" s="15" t="s">
        <v>118</v>
      </c>
      <c r="AT239" s="15" t="s">
        <v>113</v>
      </c>
      <c r="AU239" s="15" t="s">
        <v>80</v>
      </c>
      <c r="AY239" s="15" t="s">
        <v>111</v>
      </c>
      <c r="BE239" s="169">
        <f>IF(N239="základní",J239,0)</f>
        <v>0</v>
      </c>
      <c r="BF239" s="169">
        <f>IF(N239="snížená",J239,0)</f>
        <v>0</v>
      </c>
      <c r="BG239" s="169">
        <f>IF(N239="zákl. přenesená",J239,0)</f>
        <v>0</v>
      </c>
      <c r="BH239" s="169">
        <f>IF(N239="sníž. přenesená",J239,0)</f>
        <v>0</v>
      </c>
      <c r="BI239" s="169">
        <f>IF(N239="nulová",J239,0)</f>
        <v>0</v>
      </c>
      <c r="BJ239" s="15" t="s">
        <v>78</v>
      </c>
      <c r="BK239" s="169">
        <f>ROUND(I239*H239,2)</f>
        <v>0</v>
      </c>
      <c r="BL239" s="15" t="s">
        <v>118</v>
      </c>
      <c r="BM239" s="15" t="s">
        <v>299</v>
      </c>
    </row>
    <row r="240" s="1" customFormat="1">
      <c r="B240" s="33"/>
      <c r="D240" s="170" t="s">
        <v>120</v>
      </c>
      <c r="F240" s="171" t="s">
        <v>300</v>
      </c>
      <c r="I240" s="103"/>
      <c r="L240" s="33"/>
      <c r="M240" s="172"/>
      <c r="N240" s="63"/>
      <c r="O240" s="63"/>
      <c r="P240" s="63"/>
      <c r="Q240" s="63"/>
      <c r="R240" s="63"/>
      <c r="S240" s="63"/>
      <c r="T240" s="64"/>
      <c r="AT240" s="15" t="s">
        <v>120</v>
      </c>
      <c r="AU240" s="15" t="s">
        <v>80</v>
      </c>
    </row>
    <row r="241" s="11" customFormat="1">
      <c r="B241" s="173"/>
      <c r="D241" s="170" t="s">
        <v>122</v>
      </c>
      <c r="E241" s="174" t="s">
        <v>1</v>
      </c>
      <c r="F241" s="175" t="s">
        <v>301</v>
      </c>
      <c r="H241" s="176">
        <v>1.512</v>
      </c>
      <c r="I241" s="177"/>
      <c r="L241" s="173"/>
      <c r="M241" s="178"/>
      <c r="N241" s="179"/>
      <c r="O241" s="179"/>
      <c r="P241" s="179"/>
      <c r="Q241" s="179"/>
      <c r="R241" s="179"/>
      <c r="S241" s="179"/>
      <c r="T241" s="180"/>
      <c r="AT241" s="174" t="s">
        <v>122</v>
      </c>
      <c r="AU241" s="174" t="s">
        <v>80</v>
      </c>
      <c r="AV241" s="11" t="s">
        <v>80</v>
      </c>
      <c r="AW241" s="11" t="s">
        <v>32</v>
      </c>
      <c r="AX241" s="11" t="s">
        <v>70</v>
      </c>
      <c r="AY241" s="174" t="s">
        <v>111</v>
      </c>
    </row>
    <row r="242" s="12" customFormat="1">
      <c r="B242" s="181"/>
      <c r="D242" s="170" t="s">
        <v>122</v>
      </c>
      <c r="E242" s="182" t="s">
        <v>1</v>
      </c>
      <c r="F242" s="183" t="s">
        <v>124</v>
      </c>
      <c r="H242" s="184">
        <v>1.512</v>
      </c>
      <c r="I242" s="185"/>
      <c r="L242" s="181"/>
      <c r="M242" s="186"/>
      <c r="N242" s="187"/>
      <c r="O242" s="187"/>
      <c r="P242" s="187"/>
      <c r="Q242" s="187"/>
      <c r="R242" s="187"/>
      <c r="S242" s="187"/>
      <c r="T242" s="188"/>
      <c r="AT242" s="182" t="s">
        <v>122</v>
      </c>
      <c r="AU242" s="182" t="s">
        <v>80</v>
      </c>
      <c r="AV242" s="12" t="s">
        <v>118</v>
      </c>
      <c r="AW242" s="12" t="s">
        <v>32</v>
      </c>
      <c r="AX242" s="12" t="s">
        <v>78</v>
      </c>
      <c r="AY242" s="182" t="s">
        <v>111</v>
      </c>
    </row>
    <row r="243" s="1" customFormat="1" ht="16.5" customHeight="1">
      <c r="B243" s="157"/>
      <c r="C243" s="158" t="s">
        <v>302</v>
      </c>
      <c r="D243" s="158" t="s">
        <v>113</v>
      </c>
      <c r="E243" s="159" t="s">
        <v>303</v>
      </c>
      <c r="F243" s="160" t="s">
        <v>304</v>
      </c>
      <c r="G243" s="161" t="s">
        <v>168</v>
      </c>
      <c r="H243" s="162">
        <v>3.2400000000000002</v>
      </c>
      <c r="I243" s="163"/>
      <c r="J243" s="164">
        <f>ROUND(I243*H243,2)</f>
        <v>0</v>
      </c>
      <c r="K243" s="160" t="s">
        <v>117</v>
      </c>
      <c r="L243" s="33"/>
      <c r="M243" s="165" t="s">
        <v>1</v>
      </c>
      <c r="N243" s="166" t="s">
        <v>41</v>
      </c>
      <c r="O243" s="63"/>
      <c r="P243" s="167">
        <f>O243*H243</f>
        <v>0</v>
      </c>
      <c r="Q243" s="167">
        <v>0</v>
      </c>
      <c r="R243" s="167">
        <f>Q243*H243</f>
        <v>0</v>
      </c>
      <c r="S243" s="167">
        <v>0</v>
      </c>
      <c r="T243" s="168">
        <f>S243*H243</f>
        <v>0</v>
      </c>
      <c r="AR243" s="15" t="s">
        <v>118</v>
      </c>
      <c r="AT243" s="15" t="s">
        <v>113</v>
      </c>
      <c r="AU243" s="15" t="s">
        <v>80</v>
      </c>
      <c r="AY243" s="15" t="s">
        <v>111</v>
      </c>
      <c r="BE243" s="169">
        <f>IF(N243="základní",J243,0)</f>
        <v>0</v>
      </c>
      <c r="BF243" s="169">
        <f>IF(N243="snížená",J243,0)</f>
        <v>0</v>
      </c>
      <c r="BG243" s="169">
        <f>IF(N243="zákl. přenesená",J243,0)</f>
        <v>0</v>
      </c>
      <c r="BH243" s="169">
        <f>IF(N243="sníž. přenesená",J243,0)</f>
        <v>0</v>
      </c>
      <c r="BI243" s="169">
        <f>IF(N243="nulová",J243,0)</f>
        <v>0</v>
      </c>
      <c r="BJ243" s="15" t="s">
        <v>78</v>
      </c>
      <c r="BK243" s="169">
        <f>ROUND(I243*H243,2)</f>
        <v>0</v>
      </c>
      <c r="BL243" s="15" t="s">
        <v>118</v>
      </c>
      <c r="BM243" s="15" t="s">
        <v>305</v>
      </c>
    </row>
    <row r="244" s="1" customFormat="1">
      <c r="B244" s="33"/>
      <c r="D244" s="170" t="s">
        <v>120</v>
      </c>
      <c r="F244" s="171" t="s">
        <v>306</v>
      </c>
      <c r="I244" s="103"/>
      <c r="L244" s="33"/>
      <c r="M244" s="172"/>
      <c r="N244" s="63"/>
      <c r="O244" s="63"/>
      <c r="P244" s="63"/>
      <c r="Q244" s="63"/>
      <c r="R244" s="63"/>
      <c r="S244" s="63"/>
      <c r="T244" s="64"/>
      <c r="AT244" s="15" t="s">
        <v>120</v>
      </c>
      <c r="AU244" s="15" t="s">
        <v>80</v>
      </c>
    </row>
    <row r="245" s="11" customFormat="1">
      <c r="B245" s="173"/>
      <c r="D245" s="170" t="s">
        <v>122</v>
      </c>
      <c r="E245" s="174" t="s">
        <v>1</v>
      </c>
      <c r="F245" s="175" t="s">
        <v>307</v>
      </c>
      <c r="H245" s="176">
        <v>3.2400000000000002</v>
      </c>
      <c r="I245" s="177"/>
      <c r="L245" s="173"/>
      <c r="M245" s="178"/>
      <c r="N245" s="179"/>
      <c r="O245" s="179"/>
      <c r="P245" s="179"/>
      <c r="Q245" s="179"/>
      <c r="R245" s="179"/>
      <c r="S245" s="179"/>
      <c r="T245" s="180"/>
      <c r="AT245" s="174" t="s">
        <v>122</v>
      </c>
      <c r="AU245" s="174" t="s">
        <v>80</v>
      </c>
      <c r="AV245" s="11" t="s">
        <v>80</v>
      </c>
      <c r="AW245" s="11" t="s">
        <v>32</v>
      </c>
      <c r="AX245" s="11" t="s">
        <v>70</v>
      </c>
      <c r="AY245" s="174" t="s">
        <v>111</v>
      </c>
    </row>
    <row r="246" s="12" customFormat="1">
      <c r="B246" s="181"/>
      <c r="D246" s="170" t="s">
        <v>122</v>
      </c>
      <c r="E246" s="182" t="s">
        <v>1</v>
      </c>
      <c r="F246" s="183" t="s">
        <v>124</v>
      </c>
      <c r="H246" s="184">
        <v>3.2400000000000002</v>
      </c>
      <c r="I246" s="185"/>
      <c r="L246" s="181"/>
      <c r="M246" s="186"/>
      <c r="N246" s="187"/>
      <c r="O246" s="187"/>
      <c r="P246" s="187"/>
      <c r="Q246" s="187"/>
      <c r="R246" s="187"/>
      <c r="S246" s="187"/>
      <c r="T246" s="188"/>
      <c r="AT246" s="182" t="s">
        <v>122</v>
      </c>
      <c r="AU246" s="182" t="s">
        <v>80</v>
      </c>
      <c r="AV246" s="12" t="s">
        <v>118</v>
      </c>
      <c r="AW246" s="12" t="s">
        <v>32</v>
      </c>
      <c r="AX246" s="12" t="s">
        <v>78</v>
      </c>
      <c r="AY246" s="182" t="s">
        <v>111</v>
      </c>
    </row>
    <row r="247" s="10" customFormat="1" ht="22.8" customHeight="1">
      <c r="B247" s="144"/>
      <c r="D247" s="145" t="s">
        <v>69</v>
      </c>
      <c r="E247" s="155" t="s">
        <v>159</v>
      </c>
      <c r="F247" s="155" t="s">
        <v>308</v>
      </c>
      <c r="I247" s="147"/>
      <c r="J247" s="156">
        <f>BK247</f>
        <v>0</v>
      </c>
      <c r="L247" s="144"/>
      <c r="M247" s="149"/>
      <c r="N247" s="150"/>
      <c r="O247" s="150"/>
      <c r="P247" s="151">
        <f>SUM(P248:P636)</f>
        <v>0</v>
      </c>
      <c r="Q247" s="150"/>
      <c r="R247" s="151">
        <f>SUM(R248:R636)</f>
        <v>51.68013517</v>
      </c>
      <c r="S247" s="150"/>
      <c r="T247" s="152">
        <f>SUM(T248:T636)</f>
        <v>126.86919999999999</v>
      </c>
      <c r="AR247" s="145" t="s">
        <v>78</v>
      </c>
      <c r="AT247" s="153" t="s">
        <v>69</v>
      </c>
      <c r="AU247" s="153" t="s">
        <v>78</v>
      </c>
      <c r="AY247" s="145" t="s">
        <v>111</v>
      </c>
      <c r="BK247" s="154">
        <f>SUM(BK248:BK636)</f>
        <v>0</v>
      </c>
    </row>
    <row r="248" s="1" customFormat="1" ht="16.5" customHeight="1">
      <c r="B248" s="157"/>
      <c r="C248" s="158" t="s">
        <v>309</v>
      </c>
      <c r="D248" s="158" t="s">
        <v>113</v>
      </c>
      <c r="E248" s="159" t="s">
        <v>310</v>
      </c>
      <c r="F248" s="160" t="s">
        <v>311</v>
      </c>
      <c r="G248" s="161" t="s">
        <v>116</v>
      </c>
      <c r="H248" s="162">
        <v>7</v>
      </c>
      <c r="I248" s="163"/>
      <c r="J248" s="164">
        <f>ROUND(I248*H248,2)</f>
        <v>0</v>
      </c>
      <c r="K248" s="160" t="s">
        <v>117</v>
      </c>
      <c r="L248" s="33"/>
      <c r="M248" s="165" t="s">
        <v>1</v>
      </c>
      <c r="N248" s="166" t="s">
        <v>41</v>
      </c>
      <c r="O248" s="63"/>
      <c r="P248" s="167">
        <f>O248*H248</f>
        <v>0</v>
      </c>
      <c r="Q248" s="167">
        <v>0</v>
      </c>
      <c r="R248" s="167">
        <f>Q248*H248</f>
        <v>0</v>
      </c>
      <c r="S248" s="167">
        <v>0.32000000000000001</v>
      </c>
      <c r="T248" s="168">
        <f>S248*H248</f>
        <v>2.2400000000000002</v>
      </c>
      <c r="AR248" s="15" t="s">
        <v>118</v>
      </c>
      <c r="AT248" s="15" t="s">
        <v>113</v>
      </c>
      <c r="AU248" s="15" t="s">
        <v>80</v>
      </c>
      <c r="AY248" s="15" t="s">
        <v>111</v>
      </c>
      <c r="BE248" s="169">
        <f>IF(N248="základní",J248,0)</f>
        <v>0</v>
      </c>
      <c r="BF248" s="169">
        <f>IF(N248="snížená",J248,0)</f>
        <v>0</v>
      </c>
      <c r="BG248" s="169">
        <f>IF(N248="zákl. přenesená",J248,0)</f>
        <v>0</v>
      </c>
      <c r="BH248" s="169">
        <f>IF(N248="sníž. přenesená",J248,0)</f>
        <v>0</v>
      </c>
      <c r="BI248" s="169">
        <f>IF(N248="nulová",J248,0)</f>
        <v>0</v>
      </c>
      <c r="BJ248" s="15" t="s">
        <v>78</v>
      </c>
      <c r="BK248" s="169">
        <f>ROUND(I248*H248,2)</f>
        <v>0</v>
      </c>
      <c r="BL248" s="15" t="s">
        <v>118</v>
      </c>
      <c r="BM248" s="15" t="s">
        <v>312</v>
      </c>
    </row>
    <row r="249" s="1" customFormat="1">
      <c r="B249" s="33"/>
      <c r="D249" s="170" t="s">
        <v>120</v>
      </c>
      <c r="F249" s="171" t="s">
        <v>313</v>
      </c>
      <c r="I249" s="103"/>
      <c r="L249" s="33"/>
      <c r="M249" s="172"/>
      <c r="N249" s="63"/>
      <c r="O249" s="63"/>
      <c r="P249" s="63"/>
      <c r="Q249" s="63"/>
      <c r="R249" s="63"/>
      <c r="S249" s="63"/>
      <c r="T249" s="64"/>
      <c r="AT249" s="15" t="s">
        <v>120</v>
      </c>
      <c r="AU249" s="15" t="s">
        <v>80</v>
      </c>
    </row>
    <row r="250" s="11" customFormat="1">
      <c r="B250" s="173"/>
      <c r="D250" s="170" t="s">
        <v>122</v>
      </c>
      <c r="E250" s="174" t="s">
        <v>1</v>
      </c>
      <c r="F250" s="175" t="s">
        <v>314</v>
      </c>
      <c r="H250" s="176">
        <v>7</v>
      </c>
      <c r="I250" s="177"/>
      <c r="L250" s="173"/>
      <c r="M250" s="178"/>
      <c r="N250" s="179"/>
      <c r="O250" s="179"/>
      <c r="P250" s="179"/>
      <c r="Q250" s="179"/>
      <c r="R250" s="179"/>
      <c r="S250" s="179"/>
      <c r="T250" s="180"/>
      <c r="AT250" s="174" t="s">
        <v>122</v>
      </c>
      <c r="AU250" s="174" t="s">
        <v>80</v>
      </c>
      <c r="AV250" s="11" t="s">
        <v>80</v>
      </c>
      <c r="AW250" s="11" t="s">
        <v>32</v>
      </c>
      <c r="AX250" s="11" t="s">
        <v>70</v>
      </c>
      <c r="AY250" s="174" t="s">
        <v>111</v>
      </c>
    </row>
    <row r="251" s="12" customFormat="1">
      <c r="B251" s="181"/>
      <c r="D251" s="170" t="s">
        <v>122</v>
      </c>
      <c r="E251" s="182" t="s">
        <v>1</v>
      </c>
      <c r="F251" s="183" t="s">
        <v>124</v>
      </c>
      <c r="H251" s="184">
        <v>7</v>
      </c>
      <c r="I251" s="185"/>
      <c r="L251" s="181"/>
      <c r="M251" s="186"/>
      <c r="N251" s="187"/>
      <c r="O251" s="187"/>
      <c r="P251" s="187"/>
      <c r="Q251" s="187"/>
      <c r="R251" s="187"/>
      <c r="S251" s="187"/>
      <c r="T251" s="188"/>
      <c r="AT251" s="182" t="s">
        <v>122</v>
      </c>
      <c r="AU251" s="182" t="s">
        <v>80</v>
      </c>
      <c r="AV251" s="12" t="s">
        <v>118</v>
      </c>
      <c r="AW251" s="12" t="s">
        <v>32</v>
      </c>
      <c r="AX251" s="12" t="s">
        <v>78</v>
      </c>
      <c r="AY251" s="182" t="s">
        <v>111</v>
      </c>
    </row>
    <row r="252" s="1" customFormat="1" ht="16.5" customHeight="1">
      <c r="B252" s="157"/>
      <c r="C252" s="158" t="s">
        <v>315</v>
      </c>
      <c r="D252" s="158" t="s">
        <v>113</v>
      </c>
      <c r="E252" s="159" t="s">
        <v>316</v>
      </c>
      <c r="F252" s="160" t="s">
        <v>317</v>
      </c>
      <c r="G252" s="161" t="s">
        <v>116</v>
      </c>
      <c r="H252" s="162">
        <v>139</v>
      </c>
      <c r="I252" s="163"/>
      <c r="J252" s="164">
        <f>ROUND(I252*H252,2)</f>
        <v>0</v>
      </c>
      <c r="K252" s="160" t="s">
        <v>117</v>
      </c>
      <c r="L252" s="33"/>
      <c r="M252" s="165" t="s">
        <v>1</v>
      </c>
      <c r="N252" s="166" t="s">
        <v>41</v>
      </c>
      <c r="O252" s="63"/>
      <c r="P252" s="167">
        <f>O252*H252</f>
        <v>0</v>
      </c>
      <c r="Q252" s="167">
        <v>0</v>
      </c>
      <c r="R252" s="167">
        <f>Q252*H252</f>
        <v>0</v>
      </c>
      <c r="S252" s="167">
        <v>0.69999999999999996</v>
      </c>
      <c r="T252" s="168">
        <f>S252*H252</f>
        <v>97.299999999999997</v>
      </c>
      <c r="AR252" s="15" t="s">
        <v>118</v>
      </c>
      <c r="AT252" s="15" t="s">
        <v>113</v>
      </c>
      <c r="AU252" s="15" t="s">
        <v>80</v>
      </c>
      <c r="AY252" s="15" t="s">
        <v>111</v>
      </c>
      <c r="BE252" s="169">
        <f>IF(N252="základní",J252,0)</f>
        <v>0</v>
      </c>
      <c r="BF252" s="169">
        <f>IF(N252="snížená",J252,0)</f>
        <v>0</v>
      </c>
      <c r="BG252" s="169">
        <f>IF(N252="zákl. přenesená",J252,0)</f>
        <v>0</v>
      </c>
      <c r="BH252" s="169">
        <f>IF(N252="sníž. přenesená",J252,0)</f>
        <v>0</v>
      </c>
      <c r="BI252" s="169">
        <f>IF(N252="nulová",J252,0)</f>
        <v>0</v>
      </c>
      <c r="BJ252" s="15" t="s">
        <v>78</v>
      </c>
      <c r="BK252" s="169">
        <f>ROUND(I252*H252,2)</f>
        <v>0</v>
      </c>
      <c r="BL252" s="15" t="s">
        <v>118</v>
      </c>
      <c r="BM252" s="15" t="s">
        <v>318</v>
      </c>
    </row>
    <row r="253" s="1" customFormat="1">
      <c r="B253" s="33"/>
      <c r="D253" s="170" t="s">
        <v>120</v>
      </c>
      <c r="F253" s="171" t="s">
        <v>319</v>
      </c>
      <c r="I253" s="103"/>
      <c r="L253" s="33"/>
      <c r="M253" s="172"/>
      <c r="N253" s="63"/>
      <c r="O253" s="63"/>
      <c r="P253" s="63"/>
      <c r="Q253" s="63"/>
      <c r="R253" s="63"/>
      <c r="S253" s="63"/>
      <c r="T253" s="64"/>
      <c r="AT253" s="15" t="s">
        <v>120</v>
      </c>
      <c r="AU253" s="15" t="s">
        <v>80</v>
      </c>
    </row>
    <row r="254" s="11" customFormat="1">
      <c r="B254" s="173"/>
      <c r="D254" s="170" t="s">
        <v>122</v>
      </c>
      <c r="E254" s="174" t="s">
        <v>1</v>
      </c>
      <c r="F254" s="175" t="s">
        <v>320</v>
      </c>
      <c r="H254" s="176">
        <v>139</v>
      </c>
      <c r="I254" s="177"/>
      <c r="L254" s="173"/>
      <c r="M254" s="178"/>
      <c r="N254" s="179"/>
      <c r="O254" s="179"/>
      <c r="P254" s="179"/>
      <c r="Q254" s="179"/>
      <c r="R254" s="179"/>
      <c r="S254" s="179"/>
      <c r="T254" s="180"/>
      <c r="AT254" s="174" t="s">
        <v>122</v>
      </c>
      <c r="AU254" s="174" t="s">
        <v>80</v>
      </c>
      <c r="AV254" s="11" t="s">
        <v>80</v>
      </c>
      <c r="AW254" s="11" t="s">
        <v>32</v>
      </c>
      <c r="AX254" s="11" t="s">
        <v>70</v>
      </c>
      <c r="AY254" s="174" t="s">
        <v>111</v>
      </c>
    </row>
    <row r="255" s="12" customFormat="1">
      <c r="B255" s="181"/>
      <c r="D255" s="170" t="s">
        <v>122</v>
      </c>
      <c r="E255" s="182" t="s">
        <v>1</v>
      </c>
      <c r="F255" s="183" t="s">
        <v>124</v>
      </c>
      <c r="H255" s="184">
        <v>139</v>
      </c>
      <c r="I255" s="185"/>
      <c r="L255" s="181"/>
      <c r="M255" s="186"/>
      <c r="N255" s="187"/>
      <c r="O255" s="187"/>
      <c r="P255" s="187"/>
      <c r="Q255" s="187"/>
      <c r="R255" s="187"/>
      <c r="S255" s="187"/>
      <c r="T255" s="188"/>
      <c r="AT255" s="182" t="s">
        <v>122</v>
      </c>
      <c r="AU255" s="182" t="s">
        <v>80</v>
      </c>
      <c r="AV255" s="12" t="s">
        <v>118</v>
      </c>
      <c r="AW255" s="12" t="s">
        <v>32</v>
      </c>
      <c r="AX255" s="12" t="s">
        <v>78</v>
      </c>
      <c r="AY255" s="182" t="s">
        <v>111</v>
      </c>
    </row>
    <row r="256" s="1" customFormat="1" ht="16.5" customHeight="1">
      <c r="B256" s="157"/>
      <c r="C256" s="158" t="s">
        <v>321</v>
      </c>
      <c r="D256" s="158" t="s">
        <v>113</v>
      </c>
      <c r="E256" s="159" t="s">
        <v>322</v>
      </c>
      <c r="F256" s="160" t="s">
        <v>323</v>
      </c>
      <c r="G256" s="161" t="s">
        <v>324</v>
      </c>
      <c r="H256" s="162">
        <v>21</v>
      </c>
      <c r="I256" s="163"/>
      <c r="J256" s="164">
        <f>ROUND(I256*H256,2)</f>
        <v>0</v>
      </c>
      <c r="K256" s="160" t="s">
        <v>146</v>
      </c>
      <c r="L256" s="33"/>
      <c r="M256" s="165" t="s">
        <v>1</v>
      </c>
      <c r="N256" s="166" t="s">
        <v>41</v>
      </c>
      <c r="O256" s="63"/>
      <c r="P256" s="167">
        <f>O256*H256</f>
        <v>0</v>
      </c>
      <c r="Q256" s="167">
        <v>0.068640000000000007</v>
      </c>
      <c r="R256" s="167">
        <f>Q256*H256</f>
        <v>1.4414400000000001</v>
      </c>
      <c r="S256" s="167">
        <v>0</v>
      </c>
      <c r="T256" s="168">
        <f>S256*H256</f>
        <v>0</v>
      </c>
      <c r="AR256" s="15" t="s">
        <v>118</v>
      </c>
      <c r="AT256" s="15" t="s">
        <v>113</v>
      </c>
      <c r="AU256" s="15" t="s">
        <v>80</v>
      </c>
      <c r="AY256" s="15" t="s">
        <v>111</v>
      </c>
      <c r="BE256" s="169">
        <f>IF(N256="základní",J256,0)</f>
        <v>0</v>
      </c>
      <c r="BF256" s="169">
        <f>IF(N256="snížená",J256,0)</f>
        <v>0</v>
      </c>
      <c r="BG256" s="169">
        <f>IF(N256="zákl. přenesená",J256,0)</f>
        <v>0</v>
      </c>
      <c r="BH256" s="169">
        <f>IF(N256="sníž. přenesená",J256,0)</f>
        <v>0</v>
      </c>
      <c r="BI256" s="169">
        <f>IF(N256="nulová",J256,0)</f>
        <v>0</v>
      </c>
      <c r="BJ256" s="15" t="s">
        <v>78</v>
      </c>
      <c r="BK256" s="169">
        <f>ROUND(I256*H256,2)</f>
        <v>0</v>
      </c>
      <c r="BL256" s="15" t="s">
        <v>118</v>
      </c>
      <c r="BM256" s="15" t="s">
        <v>325</v>
      </c>
    </row>
    <row r="257" s="1" customFormat="1">
      <c r="B257" s="33"/>
      <c r="D257" s="170" t="s">
        <v>120</v>
      </c>
      <c r="F257" s="171" t="s">
        <v>326</v>
      </c>
      <c r="I257" s="103"/>
      <c r="L257" s="33"/>
      <c r="M257" s="172"/>
      <c r="N257" s="63"/>
      <c r="O257" s="63"/>
      <c r="P257" s="63"/>
      <c r="Q257" s="63"/>
      <c r="R257" s="63"/>
      <c r="S257" s="63"/>
      <c r="T257" s="64"/>
      <c r="AT257" s="15" t="s">
        <v>120</v>
      </c>
      <c r="AU257" s="15" t="s">
        <v>80</v>
      </c>
    </row>
    <row r="258" s="11" customFormat="1">
      <c r="B258" s="173"/>
      <c r="D258" s="170" t="s">
        <v>122</v>
      </c>
      <c r="E258" s="174" t="s">
        <v>1</v>
      </c>
      <c r="F258" s="175" t="s">
        <v>327</v>
      </c>
      <c r="H258" s="176">
        <v>21</v>
      </c>
      <c r="I258" s="177"/>
      <c r="L258" s="173"/>
      <c r="M258" s="178"/>
      <c r="N258" s="179"/>
      <c r="O258" s="179"/>
      <c r="P258" s="179"/>
      <c r="Q258" s="179"/>
      <c r="R258" s="179"/>
      <c r="S258" s="179"/>
      <c r="T258" s="180"/>
      <c r="AT258" s="174" t="s">
        <v>122</v>
      </c>
      <c r="AU258" s="174" t="s">
        <v>80</v>
      </c>
      <c r="AV258" s="11" t="s">
        <v>80</v>
      </c>
      <c r="AW258" s="11" t="s">
        <v>32</v>
      </c>
      <c r="AX258" s="11" t="s">
        <v>70</v>
      </c>
      <c r="AY258" s="174" t="s">
        <v>111</v>
      </c>
    </row>
    <row r="259" s="12" customFormat="1">
      <c r="B259" s="181"/>
      <c r="D259" s="170" t="s">
        <v>122</v>
      </c>
      <c r="E259" s="182" t="s">
        <v>1</v>
      </c>
      <c r="F259" s="183" t="s">
        <v>124</v>
      </c>
      <c r="H259" s="184">
        <v>21</v>
      </c>
      <c r="I259" s="185"/>
      <c r="L259" s="181"/>
      <c r="M259" s="186"/>
      <c r="N259" s="187"/>
      <c r="O259" s="187"/>
      <c r="P259" s="187"/>
      <c r="Q259" s="187"/>
      <c r="R259" s="187"/>
      <c r="S259" s="187"/>
      <c r="T259" s="188"/>
      <c r="AT259" s="182" t="s">
        <v>122</v>
      </c>
      <c r="AU259" s="182" t="s">
        <v>80</v>
      </c>
      <c r="AV259" s="12" t="s">
        <v>118</v>
      </c>
      <c r="AW259" s="12" t="s">
        <v>32</v>
      </c>
      <c r="AX259" s="12" t="s">
        <v>78</v>
      </c>
      <c r="AY259" s="182" t="s">
        <v>111</v>
      </c>
    </row>
    <row r="260" s="1" customFormat="1" ht="16.5" customHeight="1">
      <c r="B260" s="157"/>
      <c r="C260" s="158" t="s">
        <v>328</v>
      </c>
      <c r="D260" s="158" t="s">
        <v>113</v>
      </c>
      <c r="E260" s="159" t="s">
        <v>329</v>
      </c>
      <c r="F260" s="160" t="s">
        <v>330</v>
      </c>
      <c r="G260" s="161" t="s">
        <v>116</v>
      </c>
      <c r="H260" s="162">
        <v>8.5</v>
      </c>
      <c r="I260" s="163"/>
      <c r="J260" s="164">
        <f>ROUND(I260*H260,2)</f>
        <v>0</v>
      </c>
      <c r="K260" s="160" t="s">
        <v>117</v>
      </c>
      <c r="L260" s="33"/>
      <c r="M260" s="165" t="s">
        <v>1</v>
      </c>
      <c r="N260" s="166" t="s">
        <v>41</v>
      </c>
      <c r="O260" s="63"/>
      <c r="P260" s="167">
        <f>O260*H260</f>
        <v>0</v>
      </c>
      <c r="Q260" s="167">
        <v>1.0000000000000001E-05</v>
      </c>
      <c r="R260" s="167">
        <f>Q260*H260</f>
        <v>8.5000000000000006E-05</v>
      </c>
      <c r="S260" s="167">
        <v>0</v>
      </c>
      <c r="T260" s="168">
        <f>S260*H260</f>
        <v>0</v>
      </c>
      <c r="AR260" s="15" t="s">
        <v>118</v>
      </c>
      <c r="AT260" s="15" t="s">
        <v>113</v>
      </c>
      <c r="AU260" s="15" t="s">
        <v>80</v>
      </c>
      <c r="AY260" s="15" t="s">
        <v>111</v>
      </c>
      <c r="BE260" s="169">
        <f>IF(N260="základní",J260,0)</f>
        <v>0</v>
      </c>
      <c r="BF260" s="169">
        <f>IF(N260="snížená",J260,0)</f>
        <v>0</v>
      </c>
      <c r="BG260" s="169">
        <f>IF(N260="zákl. přenesená",J260,0)</f>
        <v>0</v>
      </c>
      <c r="BH260" s="169">
        <f>IF(N260="sníž. přenesená",J260,0)</f>
        <v>0</v>
      </c>
      <c r="BI260" s="169">
        <f>IF(N260="nulová",J260,0)</f>
        <v>0</v>
      </c>
      <c r="BJ260" s="15" t="s">
        <v>78</v>
      </c>
      <c r="BK260" s="169">
        <f>ROUND(I260*H260,2)</f>
        <v>0</v>
      </c>
      <c r="BL260" s="15" t="s">
        <v>118</v>
      </c>
      <c r="BM260" s="15" t="s">
        <v>331</v>
      </c>
    </row>
    <row r="261" s="1" customFormat="1">
      <c r="B261" s="33"/>
      <c r="D261" s="170" t="s">
        <v>120</v>
      </c>
      <c r="F261" s="171" t="s">
        <v>332</v>
      </c>
      <c r="I261" s="103"/>
      <c r="L261" s="33"/>
      <c r="M261" s="172"/>
      <c r="N261" s="63"/>
      <c r="O261" s="63"/>
      <c r="P261" s="63"/>
      <c r="Q261" s="63"/>
      <c r="R261" s="63"/>
      <c r="S261" s="63"/>
      <c r="T261" s="64"/>
      <c r="AT261" s="15" t="s">
        <v>120</v>
      </c>
      <c r="AU261" s="15" t="s">
        <v>80</v>
      </c>
    </row>
    <row r="262" s="11" customFormat="1">
      <c r="B262" s="173"/>
      <c r="D262" s="170" t="s">
        <v>122</v>
      </c>
      <c r="E262" s="174" t="s">
        <v>1</v>
      </c>
      <c r="F262" s="175" t="s">
        <v>333</v>
      </c>
      <c r="H262" s="176">
        <v>8.5</v>
      </c>
      <c r="I262" s="177"/>
      <c r="L262" s="173"/>
      <c r="M262" s="178"/>
      <c r="N262" s="179"/>
      <c r="O262" s="179"/>
      <c r="P262" s="179"/>
      <c r="Q262" s="179"/>
      <c r="R262" s="179"/>
      <c r="S262" s="179"/>
      <c r="T262" s="180"/>
      <c r="AT262" s="174" t="s">
        <v>122</v>
      </c>
      <c r="AU262" s="174" t="s">
        <v>80</v>
      </c>
      <c r="AV262" s="11" t="s">
        <v>80</v>
      </c>
      <c r="AW262" s="11" t="s">
        <v>32</v>
      </c>
      <c r="AX262" s="11" t="s">
        <v>70</v>
      </c>
      <c r="AY262" s="174" t="s">
        <v>111</v>
      </c>
    </row>
    <row r="263" s="12" customFormat="1">
      <c r="B263" s="181"/>
      <c r="D263" s="170" t="s">
        <v>122</v>
      </c>
      <c r="E263" s="182" t="s">
        <v>1</v>
      </c>
      <c r="F263" s="183" t="s">
        <v>124</v>
      </c>
      <c r="H263" s="184">
        <v>8.5</v>
      </c>
      <c r="I263" s="185"/>
      <c r="L263" s="181"/>
      <c r="M263" s="186"/>
      <c r="N263" s="187"/>
      <c r="O263" s="187"/>
      <c r="P263" s="187"/>
      <c r="Q263" s="187"/>
      <c r="R263" s="187"/>
      <c r="S263" s="187"/>
      <c r="T263" s="188"/>
      <c r="AT263" s="182" t="s">
        <v>122</v>
      </c>
      <c r="AU263" s="182" t="s">
        <v>80</v>
      </c>
      <c r="AV263" s="12" t="s">
        <v>118</v>
      </c>
      <c r="AW263" s="12" t="s">
        <v>32</v>
      </c>
      <c r="AX263" s="12" t="s">
        <v>78</v>
      </c>
      <c r="AY263" s="182" t="s">
        <v>111</v>
      </c>
    </row>
    <row r="264" s="1" customFormat="1" ht="16.5" customHeight="1">
      <c r="B264" s="157"/>
      <c r="C264" s="189" t="s">
        <v>334</v>
      </c>
      <c r="D264" s="189" t="s">
        <v>266</v>
      </c>
      <c r="E264" s="190" t="s">
        <v>335</v>
      </c>
      <c r="F264" s="191" t="s">
        <v>336</v>
      </c>
      <c r="G264" s="192" t="s">
        <v>116</v>
      </c>
      <c r="H264" s="193">
        <v>0.5</v>
      </c>
      <c r="I264" s="194"/>
      <c r="J264" s="195">
        <f>ROUND(I264*H264,2)</f>
        <v>0</v>
      </c>
      <c r="K264" s="191" t="s">
        <v>117</v>
      </c>
      <c r="L264" s="196"/>
      <c r="M264" s="197" t="s">
        <v>1</v>
      </c>
      <c r="N264" s="198" t="s">
        <v>41</v>
      </c>
      <c r="O264" s="63"/>
      <c r="P264" s="167">
        <f>O264*H264</f>
        <v>0</v>
      </c>
      <c r="Q264" s="167">
        <v>0.0020400000000000001</v>
      </c>
      <c r="R264" s="167">
        <f>Q264*H264</f>
        <v>0.0010200000000000001</v>
      </c>
      <c r="S264" s="167">
        <v>0</v>
      </c>
      <c r="T264" s="168">
        <f>S264*H264</f>
        <v>0</v>
      </c>
      <c r="AR264" s="15" t="s">
        <v>159</v>
      </c>
      <c r="AT264" s="15" t="s">
        <v>266</v>
      </c>
      <c r="AU264" s="15" t="s">
        <v>80</v>
      </c>
      <c r="AY264" s="15" t="s">
        <v>111</v>
      </c>
      <c r="BE264" s="169">
        <f>IF(N264="základní",J264,0)</f>
        <v>0</v>
      </c>
      <c r="BF264" s="169">
        <f>IF(N264="snížená",J264,0)</f>
        <v>0</v>
      </c>
      <c r="BG264" s="169">
        <f>IF(N264="zákl. přenesená",J264,0)</f>
        <v>0</v>
      </c>
      <c r="BH264" s="169">
        <f>IF(N264="sníž. přenesená",J264,0)</f>
        <v>0</v>
      </c>
      <c r="BI264" s="169">
        <f>IF(N264="nulová",J264,0)</f>
        <v>0</v>
      </c>
      <c r="BJ264" s="15" t="s">
        <v>78</v>
      </c>
      <c r="BK264" s="169">
        <f>ROUND(I264*H264,2)</f>
        <v>0</v>
      </c>
      <c r="BL264" s="15" t="s">
        <v>118</v>
      </c>
      <c r="BM264" s="15" t="s">
        <v>337</v>
      </c>
    </row>
    <row r="265" s="1" customFormat="1">
      <c r="B265" s="33"/>
      <c r="D265" s="170" t="s">
        <v>120</v>
      </c>
      <c r="F265" s="171" t="s">
        <v>336</v>
      </c>
      <c r="I265" s="103"/>
      <c r="L265" s="33"/>
      <c r="M265" s="172"/>
      <c r="N265" s="63"/>
      <c r="O265" s="63"/>
      <c r="P265" s="63"/>
      <c r="Q265" s="63"/>
      <c r="R265" s="63"/>
      <c r="S265" s="63"/>
      <c r="T265" s="64"/>
      <c r="AT265" s="15" t="s">
        <v>120</v>
      </c>
      <c r="AU265" s="15" t="s">
        <v>80</v>
      </c>
    </row>
    <row r="266" s="11" customFormat="1">
      <c r="B266" s="173"/>
      <c r="D266" s="170" t="s">
        <v>122</v>
      </c>
      <c r="E266" s="174" t="s">
        <v>1</v>
      </c>
      <c r="F266" s="175" t="s">
        <v>338</v>
      </c>
      <c r="H266" s="176">
        <v>0.5</v>
      </c>
      <c r="I266" s="177"/>
      <c r="L266" s="173"/>
      <c r="M266" s="178"/>
      <c r="N266" s="179"/>
      <c r="O266" s="179"/>
      <c r="P266" s="179"/>
      <c r="Q266" s="179"/>
      <c r="R266" s="179"/>
      <c r="S266" s="179"/>
      <c r="T266" s="180"/>
      <c r="AT266" s="174" t="s">
        <v>122</v>
      </c>
      <c r="AU266" s="174" t="s">
        <v>80</v>
      </c>
      <c r="AV266" s="11" t="s">
        <v>80</v>
      </c>
      <c r="AW266" s="11" t="s">
        <v>32</v>
      </c>
      <c r="AX266" s="11" t="s">
        <v>70</v>
      </c>
      <c r="AY266" s="174" t="s">
        <v>111</v>
      </c>
    </row>
    <row r="267" s="12" customFormat="1">
      <c r="B267" s="181"/>
      <c r="D267" s="170" t="s">
        <v>122</v>
      </c>
      <c r="E267" s="182" t="s">
        <v>1</v>
      </c>
      <c r="F267" s="183" t="s">
        <v>124</v>
      </c>
      <c r="H267" s="184">
        <v>0.5</v>
      </c>
      <c r="I267" s="185"/>
      <c r="L267" s="181"/>
      <c r="M267" s="186"/>
      <c r="N267" s="187"/>
      <c r="O267" s="187"/>
      <c r="P267" s="187"/>
      <c r="Q267" s="187"/>
      <c r="R267" s="187"/>
      <c r="S267" s="187"/>
      <c r="T267" s="188"/>
      <c r="AT267" s="182" t="s">
        <v>122</v>
      </c>
      <c r="AU267" s="182" t="s">
        <v>80</v>
      </c>
      <c r="AV267" s="12" t="s">
        <v>118</v>
      </c>
      <c r="AW267" s="12" t="s">
        <v>32</v>
      </c>
      <c r="AX267" s="12" t="s">
        <v>78</v>
      </c>
      <c r="AY267" s="182" t="s">
        <v>111</v>
      </c>
    </row>
    <row r="268" s="1" customFormat="1" ht="16.5" customHeight="1">
      <c r="B268" s="157"/>
      <c r="C268" s="189" t="s">
        <v>339</v>
      </c>
      <c r="D268" s="189" t="s">
        <v>266</v>
      </c>
      <c r="E268" s="190" t="s">
        <v>340</v>
      </c>
      <c r="F268" s="191" t="s">
        <v>341</v>
      </c>
      <c r="G268" s="192" t="s">
        <v>116</v>
      </c>
      <c r="H268" s="193">
        <v>2</v>
      </c>
      <c r="I268" s="194"/>
      <c r="J268" s="195">
        <f>ROUND(I268*H268,2)</f>
        <v>0</v>
      </c>
      <c r="K268" s="191" t="s">
        <v>117</v>
      </c>
      <c r="L268" s="196"/>
      <c r="M268" s="197" t="s">
        <v>1</v>
      </c>
      <c r="N268" s="198" t="s">
        <v>41</v>
      </c>
      <c r="O268" s="63"/>
      <c r="P268" s="167">
        <f>O268*H268</f>
        <v>0</v>
      </c>
      <c r="Q268" s="167">
        <v>0.00189</v>
      </c>
      <c r="R268" s="167">
        <f>Q268*H268</f>
        <v>0.0037799999999999999</v>
      </c>
      <c r="S268" s="167">
        <v>0</v>
      </c>
      <c r="T268" s="168">
        <f>S268*H268</f>
        <v>0</v>
      </c>
      <c r="AR268" s="15" t="s">
        <v>159</v>
      </c>
      <c r="AT268" s="15" t="s">
        <v>266</v>
      </c>
      <c r="AU268" s="15" t="s">
        <v>80</v>
      </c>
      <c r="AY268" s="15" t="s">
        <v>111</v>
      </c>
      <c r="BE268" s="169">
        <f>IF(N268="základní",J268,0)</f>
        <v>0</v>
      </c>
      <c r="BF268" s="169">
        <f>IF(N268="snížená",J268,0)</f>
        <v>0</v>
      </c>
      <c r="BG268" s="169">
        <f>IF(N268="zákl. přenesená",J268,0)</f>
        <v>0</v>
      </c>
      <c r="BH268" s="169">
        <f>IF(N268="sníž. přenesená",J268,0)</f>
        <v>0</v>
      </c>
      <c r="BI268" s="169">
        <f>IF(N268="nulová",J268,0)</f>
        <v>0</v>
      </c>
      <c r="BJ268" s="15" t="s">
        <v>78</v>
      </c>
      <c r="BK268" s="169">
        <f>ROUND(I268*H268,2)</f>
        <v>0</v>
      </c>
      <c r="BL268" s="15" t="s">
        <v>118</v>
      </c>
      <c r="BM268" s="15" t="s">
        <v>342</v>
      </c>
    </row>
    <row r="269" s="1" customFormat="1">
      <c r="B269" s="33"/>
      <c r="D269" s="170" t="s">
        <v>120</v>
      </c>
      <c r="F269" s="171" t="s">
        <v>341</v>
      </c>
      <c r="I269" s="103"/>
      <c r="L269" s="33"/>
      <c r="M269" s="172"/>
      <c r="N269" s="63"/>
      <c r="O269" s="63"/>
      <c r="P269" s="63"/>
      <c r="Q269" s="63"/>
      <c r="R269" s="63"/>
      <c r="S269" s="63"/>
      <c r="T269" s="64"/>
      <c r="AT269" s="15" t="s">
        <v>120</v>
      </c>
      <c r="AU269" s="15" t="s">
        <v>80</v>
      </c>
    </row>
    <row r="270" s="11" customFormat="1">
      <c r="B270" s="173"/>
      <c r="D270" s="170" t="s">
        <v>122</v>
      </c>
      <c r="E270" s="174" t="s">
        <v>1</v>
      </c>
      <c r="F270" s="175" t="s">
        <v>343</v>
      </c>
      <c r="H270" s="176">
        <v>2</v>
      </c>
      <c r="I270" s="177"/>
      <c r="L270" s="173"/>
      <c r="M270" s="178"/>
      <c r="N270" s="179"/>
      <c r="O270" s="179"/>
      <c r="P270" s="179"/>
      <c r="Q270" s="179"/>
      <c r="R270" s="179"/>
      <c r="S270" s="179"/>
      <c r="T270" s="180"/>
      <c r="AT270" s="174" t="s">
        <v>122</v>
      </c>
      <c r="AU270" s="174" t="s">
        <v>80</v>
      </c>
      <c r="AV270" s="11" t="s">
        <v>80</v>
      </c>
      <c r="AW270" s="11" t="s">
        <v>32</v>
      </c>
      <c r="AX270" s="11" t="s">
        <v>70</v>
      </c>
      <c r="AY270" s="174" t="s">
        <v>111</v>
      </c>
    </row>
    <row r="271" s="12" customFormat="1">
      <c r="B271" s="181"/>
      <c r="D271" s="170" t="s">
        <v>122</v>
      </c>
      <c r="E271" s="182" t="s">
        <v>1</v>
      </c>
      <c r="F271" s="183" t="s">
        <v>124</v>
      </c>
      <c r="H271" s="184">
        <v>2</v>
      </c>
      <c r="I271" s="185"/>
      <c r="L271" s="181"/>
      <c r="M271" s="186"/>
      <c r="N271" s="187"/>
      <c r="O271" s="187"/>
      <c r="P271" s="187"/>
      <c r="Q271" s="187"/>
      <c r="R271" s="187"/>
      <c r="S271" s="187"/>
      <c r="T271" s="188"/>
      <c r="AT271" s="182" t="s">
        <v>122</v>
      </c>
      <c r="AU271" s="182" t="s">
        <v>80</v>
      </c>
      <c r="AV271" s="12" t="s">
        <v>118</v>
      </c>
      <c r="AW271" s="12" t="s">
        <v>32</v>
      </c>
      <c r="AX271" s="12" t="s">
        <v>78</v>
      </c>
      <c r="AY271" s="182" t="s">
        <v>111</v>
      </c>
    </row>
    <row r="272" s="1" customFormat="1" ht="16.5" customHeight="1">
      <c r="B272" s="157"/>
      <c r="C272" s="189" t="s">
        <v>344</v>
      </c>
      <c r="D272" s="189" t="s">
        <v>266</v>
      </c>
      <c r="E272" s="190" t="s">
        <v>345</v>
      </c>
      <c r="F272" s="191" t="s">
        <v>346</v>
      </c>
      <c r="G272" s="192" t="s">
        <v>116</v>
      </c>
      <c r="H272" s="193">
        <v>2</v>
      </c>
      <c r="I272" s="194"/>
      <c r="J272" s="195">
        <f>ROUND(I272*H272,2)</f>
        <v>0</v>
      </c>
      <c r="K272" s="191" t="s">
        <v>117</v>
      </c>
      <c r="L272" s="196"/>
      <c r="M272" s="197" t="s">
        <v>1</v>
      </c>
      <c r="N272" s="198" t="s">
        <v>41</v>
      </c>
      <c r="O272" s="63"/>
      <c r="P272" s="167">
        <f>O272*H272</f>
        <v>0</v>
      </c>
      <c r="Q272" s="167">
        <v>0.00182</v>
      </c>
      <c r="R272" s="167">
        <f>Q272*H272</f>
        <v>0.00364</v>
      </c>
      <c r="S272" s="167">
        <v>0</v>
      </c>
      <c r="T272" s="168">
        <f>S272*H272</f>
        <v>0</v>
      </c>
      <c r="AR272" s="15" t="s">
        <v>159</v>
      </c>
      <c r="AT272" s="15" t="s">
        <v>266</v>
      </c>
      <c r="AU272" s="15" t="s">
        <v>80</v>
      </c>
      <c r="AY272" s="15" t="s">
        <v>111</v>
      </c>
      <c r="BE272" s="169">
        <f>IF(N272="základní",J272,0)</f>
        <v>0</v>
      </c>
      <c r="BF272" s="169">
        <f>IF(N272="snížená",J272,0)</f>
        <v>0</v>
      </c>
      <c r="BG272" s="169">
        <f>IF(N272="zákl. přenesená",J272,0)</f>
        <v>0</v>
      </c>
      <c r="BH272" s="169">
        <f>IF(N272="sníž. přenesená",J272,0)</f>
        <v>0</v>
      </c>
      <c r="BI272" s="169">
        <f>IF(N272="nulová",J272,0)</f>
        <v>0</v>
      </c>
      <c r="BJ272" s="15" t="s">
        <v>78</v>
      </c>
      <c r="BK272" s="169">
        <f>ROUND(I272*H272,2)</f>
        <v>0</v>
      </c>
      <c r="BL272" s="15" t="s">
        <v>118</v>
      </c>
      <c r="BM272" s="15" t="s">
        <v>347</v>
      </c>
    </row>
    <row r="273" s="1" customFormat="1">
      <c r="B273" s="33"/>
      <c r="D273" s="170" t="s">
        <v>120</v>
      </c>
      <c r="F273" s="171" t="s">
        <v>346</v>
      </c>
      <c r="I273" s="103"/>
      <c r="L273" s="33"/>
      <c r="M273" s="172"/>
      <c r="N273" s="63"/>
      <c r="O273" s="63"/>
      <c r="P273" s="63"/>
      <c r="Q273" s="63"/>
      <c r="R273" s="63"/>
      <c r="S273" s="63"/>
      <c r="T273" s="64"/>
      <c r="AT273" s="15" t="s">
        <v>120</v>
      </c>
      <c r="AU273" s="15" t="s">
        <v>80</v>
      </c>
    </row>
    <row r="274" s="11" customFormat="1">
      <c r="B274" s="173"/>
      <c r="D274" s="170" t="s">
        <v>122</v>
      </c>
      <c r="E274" s="174" t="s">
        <v>1</v>
      </c>
      <c r="F274" s="175" t="s">
        <v>348</v>
      </c>
      <c r="H274" s="176">
        <v>2</v>
      </c>
      <c r="I274" s="177"/>
      <c r="L274" s="173"/>
      <c r="M274" s="178"/>
      <c r="N274" s="179"/>
      <c r="O274" s="179"/>
      <c r="P274" s="179"/>
      <c r="Q274" s="179"/>
      <c r="R274" s="179"/>
      <c r="S274" s="179"/>
      <c r="T274" s="180"/>
      <c r="AT274" s="174" t="s">
        <v>122</v>
      </c>
      <c r="AU274" s="174" t="s">
        <v>80</v>
      </c>
      <c r="AV274" s="11" t="s">
        <v>80</v>
      </c>
      <c r="AW274" s="11" t="s">
        <v>32</v>
      </c>
      <c r="AX274" s="11" t="s">
        <v>70</v>
      </c>
      <c r="AY274" s="174" t="s">
        <v>111</v>
      </c>
    </row>
    <row r="275" s="12" customFormat="1">
      <c r="B275" s="181"/>
      <c r="D275" s="170" t="s">
        <v>122</v>
      </c>
      <c r="E275" s="182" t="s">
        <v>1</v>
      </c>
      <c r="F275" s="183" t="s">
        <v>124</v>
      </c>
      <c r="H275" s="184">
        <v>2</v>
      </c>
      <c r="I275" s="185"/>
      <c r="L275" s="181"/>
      <c r="M275" s="186"/>
      <c r="N275" s="187"/>
      <c r="O275" s="187"/>
      <c r="P275" s="187"/>
      <c r="Q275" s="187"/>
      <c r="R275" s="187"/>
      <c r="S275" s="187"/>
      <c r="T275" s="188"/>
      <c r="AT275" s="182" t="s">
        <v>122</v>
      </c>
      <c r="AU275" s="182" t="s">
        <v>80</v>
      </c>
      <c r="AV275" s="12" t="s">
        <v>118</v>
      </c>
      <c r="AW275" s="12" t="s">
        <v>32</v>
      </c>
      <c r="AX275" s="12" t="s">
        <v>78</v>
      </c>
      <c r="AY275" s="182" t="s">
        <v>111</v>
      </c>
    </row>
    <row r="276" s="1" customFormat="1" ht="16.5" customHeight="1">
      <c r="B276" s="157"/>
      <c r="C276" s="189" t="s">
        <v>349</v>
      </c>
      <c r="D276" s="189" t="s">
        <v>266</v>
      </c>
      <c r="E276" s="190" t="s">
        <v>350</v>
      </c>
      <c r="F276" s="191" t="s">
        <v>351</v>
      </c>
      <c r="G276" s="192" t="s">
        <v>116</v>
      </c>
      <c r="H276" s="193">
        <v>5</v>
      </c>
      <c r="I276" s="194"/>
      <c r="J276" s="195">
        <f>ROUND(I276*H276,2)</f>
        <v>0</v>
      </c>
      <c r="K276" s="191" t="s">
        <v>117</v>
      </c>
      <c r="L276" s="196"/>
      <c r="M276" s="197" t="s">
        <v>1</v>
      </c>
      <c r="N276" s="198" t="s">
        <v>41</v>
      </c>
      <c r="O276" s="63"/>
      <c r="P276" s="167">
        <f>O276*H276</f>
        <v>0</v>
      </c>
      <c r="Q276" s="167">
        <v>0.0017700000000000001</v>
      </c>
      <c r="R276" s="167">
        <f>Q276*H276</f>
        <v>0.0088500000000000002</v>
      </c>
      <c r="S276" s="167">
        <v>0</v>
      </c>
      <c r="T276" s="168">
        <f>S276*H276</f>
        <v>0</v>
      </c>
      <c r="AR276" s="15" t="s">
        <v>159</v>
      </c>
      <c r="AT276" s="15" t="s">
        <v>266</v>
      </c>
      <c r="AU276" s="15" t="s">
        <v>80</v>
      </c>
      <c r="AY276" s="15" t="s">
        <v>111</v>
      </c>
      <c r="BE276" s="169">
        <f>IF(N276="základní",J276,0)</f>
        <v>0</v>
      </c>
      <c r="BF276" s="169">
        <f>IF(N276="snížená",J276,0)</f>
        <v>0</v>
      </c>
      <c r="BG276" s="169">
        <f>IF(N276="zákl. přenesená",J276,0)</f>
        <v>0</v>
      </c>
      <c r="BH276" s="169">
        <f>IF(N276="sníž. přenesená",J276,0)</f>
        <v>0</v>
      </c>
      <c r="BI276" s="169">
        <f>IF(N276="nulová",J276,0)</f>
        <v>0</v>
      </c>
      <c r="BJ276" s="15" t="s">
        <v>78</v>
      </c>
      <c r="BK276" s="169">
        <f>ROUND(I276*H276,2)</f>
        <v>0</v>
      </c>
      <c r="BL276" s="15" t="s">
        <v>118</v>
      </c>
      <c r="BM276" s="15" t="s">
        <v>352</v>
      </c>
    </row>
    <row r="277" s="1" customFormat="1">
      <c r="B277" s="33"/>
      <c r="D277" s="170" t="s">
        <v>120</v>
      </c>
      <c r="F277" s="171" t="s">
        <v>351</v>
      </c>
      <c r="I277" s="103"/>
      <c r="L277" s="33"/>
      <c r="M277" s="172"/>
      <c r="N277" s="63"/>
      <c r="O277" s="63"/>
      <c r="P277" s="63"/>
      <c r="Q277" s="63"/>
      <c r="R277" s="63"/>
      <c r="S277" s="63"/>
      <c r="T277" s="64"/>
      <c r="AT277" s="15" t="s">
        <v>120</v>
      </c>
      <c r="AU277" s="15" t="s">
        <v>80</v>
      </c>
    </row>
    <row r="278" s="11" customFormat="1">
      <c r="B278" s="173"/>
      <c r="D278" s="170" t="s">
        <v>122</v>
      </c>
      <c r="E278" s="174" t="s">
        <v>1</v>
      </c>
      <c r="F278" s="175" t="s">
        <v>353</v>
      </c>
      <c r="H278" s="176">
        <v>5</v>
      </c>
      <c r="I278" s="177"/>
      <c r="L278" s="173"/>
      <c r="M278" s="178"/>
      <c r="N278" s="179"/>
      <c r="O278" s="179"/>
      <c r="P278" s="179"/>
      <c r="Q278" s="179"/>
      <c r="R278" s="179"/>
      <c r="S278" s="179"/>
      <c r="T278" s="180"/>
      <c r="AT278" s="174" t="s">
        <v>122</v>
      </c>
      <c r="AU278" s="174" t="s">
        <v>80</v>
      </c>
      <c r="AV278" s="11" t="s">
        <v>80</v>
      </c>
      <c r="AW278" s="11" t="s">
        <v>32</v>
      </c>
      <c r="AX278" s="11" t="s">
        <v>70</v>
      </c>
      <c r="AY278" s="174" t="s">
        <v>111</v>
      </c>
    </row>
    <row r="279" s="12" customFormat="1">
      <c r="B279" s="181"/>
      <c r="D279" s="170" t="s">
        <v>122</v>
      </c>
      <c r="E279" s="182" t="s">
        <v>1</v>
      </c>
      <c r="F279" s="183" t="s">
        <v>124</v>
      </c>
      <c r="H279" s="184">
        <v>5</v>
      </c>
      <c r="I279" s="185"/>
      <c r="L279" s="181"/>
      <c r="M279" s="186"/>
      <c r="N279" s="187"/>
      <c r="O279" s="187"/>
      <c r="P279" s="187"/>
      <c r="Q279" s="187"/>
      <c r="R279" s="187"/>
      <c r="S279" s="187"/>
      <c r="T279" s="188"/>
      <c r="AT279" s="182" t="s">
        <v>122</v>
      </c>
      <c r="AU279" s="182" t="s">
        <v>80</v>
      </c>
      <c r="AV279" s="12" t="s">
        <v>118</v>
      </c>
      <c r="AW279" s="12" t="s">
        <v>32</v>
      </c>
      <c r="AX279" s="12" t="s">
        <v>78</v>
      </c>
      <c r="AY279" s="182" t="s">
        <v>111</v>
      </c>
    </row>
    <row r="280" s="1" customFormat="1" ht="16.5" customHeight="1">
      <c r="B280" s="157"/>
      <c r="C280" s="158" t="s">
        <v>354</v>
      </c>
      <c r="D280" s="158" t="s">
        <v>113</v>
      </c>
      <c r="E280" s="159" t="s">
        <v>355</v>
      </c>
      <c r="F280" s="160" t="s">
        <v>356</v>
      </c>
      <c r="G280" s="161" t="s">
        <v>116</v>
      </c>
      <c r="H280" s="162">
        <v>18</v>
      </c>
      <c r="I280" s="163"/>
      <c r="J280" s="164">
        <f>ROUND(I280*H280,2)</f>
        <v>0</v>
      </c>
      <c r="K280" s="160" t="s">
        <v>117</v>
      </c>
      <c r="L280" s="33"/>
      <c r="M280" s="165" t="s">
        <v>1</v>
      </c>
      <c r="N280" s="166" t="s">
        <v>41</v>
      </c>
      <c r="O280" s="63"/>
      <c r="P280" s="167">
        <f>O280*H280</f>
        <v>0</v>
      </c>
      <c r="Q280" s="167">
        <v>1.0000000000000001E-05</v>
      </c>
      <c r="R280" s="167">
        <f>Q280*H280</f>
        <v>0.00018000000000000001</v>
      </c>
      <c r="S280" s="167">
        <v>0</v>
      </c>
      <c r="T280" s="168">
        <f>S280*H280</f>
        <v>0</v>
      </c>
      <c r="AR280" s="15" t="s">
        <v>118</v>
      </c>
      <c r="AT280" s="15" t="s">
        <v>113</v>
      </c>
      <c r="AU280" s="15" t="s">
        <v>80</v>
      </c>
      <c r="AY280" s="15" t="s">
        <v>111</v>
      </c>
      <c r="BE280" s="169">
        <f>IF(N280="základní",J280,0)</f>
        <v>0</v>
      </c>
      <c r="BF280" s="169">
        <f>IF(N280="snížená",J280,0)</f>
        <v>0</v>
      </c>
      <c r="BG280" s="169">
        <f>IF(N280="zákl. přenesená",J280,0)</f>
        <v>0</v>
      </c>
      <c r="BH280" s="169">
        <f>IF(N280="sníž. přenesená",J280,0)</f>
        <v>0</v>
      </c>
      <c r="BI280" s="169">
        <f>IF(N280="nulová",J280,0)</f>
        <v>0</v>
      </c>
      <c r="BJ280" s="15" t="s">
        <v>78</v>
      </c>
      <c r="BK280" s="169">
        <f>ROUND(I280*H280,2)</f>
        <v>0</v>
      </c>
      <c r="BL280" s="15" t="s">
        <v>118</v>
      </c>
      <c r="BM280" s="15" t="s">
        <v>357</v>
      </c>
    </row>
    <row r="281" s="1" customFormat="1">
      <c r="B281" s="33"/>
      <c r="D281" s="170" t="s">
        <v>120</v>
      </c>
      <c r="F281" s="171" t="s">
        <v>358</v>
      </c>
      <c r="I281" s="103"/>
      <c r="L281" s="33"/>
      <c r="M281" s="172"/>
      <c r="N281" s="63"/>
      <c r="O281" s="63"/>
      <c r="P281" s="63"/>
      <c r="Q281" s="63"/>
      <c r="R281" s="63"/>
      <c r="S281" s="63"/>
      <c r="T281" s="64"/>
      <c r="AT281" s="15" t="s">
        <v>120</v>
      </c>
      <c r="AU281" s="15" t="s">
        <v>80</v>
      </c>
    </row>
    <row r="282" s="11" customFormat="1">
      <c r="B282" s="173"/>
      <c r="D282" s="170" t="s">
        <v>122</v>
      </c>
      <c r="E282" s="174" t="s">
        <v>1</v>
      </c>
      <c r="F282" s="175" t="s">
        <v>359</v>
      </c>
      <c r="H282" s="176">
        <v>18</v>
      </c>
      <c r="I282" s="177"/>
      <c r="L282" s="173"/>
      <c r="M282" s="178"/>
      <c r="N282" s="179"/>
      <c r="O282" s="179"/>
      <c r="P282" s="179"/>
      <c r="Q282" s="179"/>
      <c r="R282" s="179"/>
      <c r="S282" s="179"/>
      <c r="T282" s="180"/>
      <c r="AT282" s="174" t="s">
        <v>122</v>
      </c>
      <c r="AU282" s="174" t="s">
        <v>80</v>
      </c>
      <c r="AV282" s="11" t="s">
        <v>80</v>
      </c>
      <c r="AW282" s="11" t="s">
        <v>32</v>
      </c>
      <c r="AX282" s="11" t="s">
        <v>70</v>
      </c>
      <c r="AY282" s="174" t="s">
        <v>111</v>
      </c>
    </row>
    <row r="283" s="12" customFormat="1">
      <c r="B283" s="181"/>
      <c r="D283" s="170" t="s">
        <v>122</v>
      </c>
      <c r="E283" s="182" t="s">
        <v>1</v>
      </c>
      <c r="F283" s="183" t="s">
        <v>124</v>
      </c>
      <c r="H283" s="184">
        <v>18</v>
      </c>
      <c r="I283" s="185"/>
      <c r="L283" s="181"/>
      <c r="M283" s="186"/>
      <c r="N283" s="187"/>
      <c r="O283" s="187"/>
      <c r="P283" s="187"/>
      <c r="Q283" s="187"/>
      <c r="R283" s="187"/>
      <c r="S283" s="187"/>
      <c r="T283" s="188"/>
      <c r="AT283" s="182" t="s">
        <v>122</v>
      </c>
      <c r="AU283" s="182" t="s">
        <v>80</v>
      </c>
      <c r="AV283" s="12" t="s">
        <v>118</v>
      </c>
      <c r="AW283" s="12" t="s">
        <v>32</v>
      </c>
      <c r="AX283" s="12" t="s">
        <v>78</v>
      </c>
      <c r="AY283" s="182" t="s">
        <v>111</v>
      </c>
    </row>
    <row r="284" s="1" customFormat="1" ht="16.5" customHeight="1">
      <c r="B284" s="157"/>
      <c r="C284" s="189" t="s">
        <v>360</v>
      </c>
      <c r="D284" s="189" t="s">
        <v>266</v>
      </c>
      <c r="E284" s="190" t="s">
        <v>361</v>
      </c>
      <c r="F284" s="191" t="s">
        <v>362</v>
      </c>
      <c r="G284" s="192" t="s">
        <v>116</v>
      </c>
      <c r="H284" s="193">
        <v>1</v>
      </c>
      <c r="I284" s="194"/>
      <c r="J284" s="195">
        <f>ROUND(I284*H284,2)</f>
        <v>0</v>
      </c>
      <c r="K284" s="191" t="s">
        <v>117</v>
      </c>
      <c r="L284" s="196"/>
      <c r="M284" s="197" t="s">
        <v>1</v>
      </c>
      <c r="N284" s="198" t="s">
        <v>41</v>
      </c>
      <c r="O284" s="63"/>
      <c r="P284" s="167">
        <f>O284*H284</f>
        <v>0</v>
      </c>
      <c r="Q284" s="167">
        <v>0.0032000000000000002</v>
      </c>
      <c r="R284" s="167">
        <f>Q284*H284</f>
        <v>0.0032000000000000002</v>
      </c>
      <c r="S284" s="167">
        <v>0</v>
      </c>
      <c r="T284" s="168">
        <f>S284*H284</f>
        <v>0</v>
      </c>
      <c r="AR284" s="15" t="s">
        <v>159</v>
      </c>
      <c r="AT284" s="15" t="s">
        <v>266</v>
      </c>
      <c r="AU284" s="15" t="s">
        <v>80</v>
      </c>
      <c r="AY284" s="15" t="s">
        <v>111</v>
      </c>
      <c r="BE284" s="169">
        <f>IF(N284="základní",J284,0)</f>
        <v>0</v>
      </c>
      <c r="BF284" s="169">
        <f>IF(N284="snížená",J284,0)</f>
        <v>0</v>
      </c>
      <c r="BG284" s="169">
        <f>IF(N284="zákl. přenesená",J284,0)</f>
        <v>0</v>
      </c>
      <c r="BH284" s="169">
        <f>IF(N284="sníž. přenesená",J284,0)</f>
        <v>0</v>
      </c>
      <c r="BI284" s="169">
        <f>IF(N284="nulová",J284,0)</f>
        <v>0</v>
      </c>
      <c r="BJ284" s="15" t="s">
        <v>78</v>
      </c>
      <c r="BK284" s="169">
        <f>ROUND(I284*H284,2)</f>
        <v>0</v>
      </c>
      <c r="BL284" s="15" t="s">
        <v>118</v>
      </c>
      <c r="BM284" s="15" t="s">
        <v>363</v>
      </c>
    </row>
    <row r="285" s="1" customFormat="1">
      <c r="B285" s="33"/>
      <c r="D285" s="170" t="s">
        <v>120</v>
      </c>
      <c r="F285" s="171" t="s">
        <v>362</v>
      </c>
      <c r="I285" s="103"/>
      <c r="L285" s="33"/>
      <c r="M285" s="172"/>
      <c r="N285" s="63"/>
      <c r="O285" s="63"/>
      <c r="P285" s="63"/>
      <c r="Q285" s="63"/>
      <c r="R285" s="63"/>
      <c r="S285" s="63"/>
      <c r="T285" s="64"/>
      <c r="AT285" s="15" t="s">
        <v>120</v>
      </c>
      <c r="AU285" s="15" t="s">
        <v>80</v>
      </c>
    </row>
    <row r="286" s="11" customFormat="1">
      <c r="B286" s="173"/>
      <c r="D286" s="170" t="s">
        <v>122</v>
      </c>
      <c r="E286" s="174" t="s">
        <v>1</v>
      </c>
      <c r="F286" s="175" t="s">
        <v>364</v>
      </c>
      <c r="H286" s="176">
        <v>1</v>
      </c>
      <c r="I286" s="177"/>
      <c r="L286" s="173"/>
      <c r="M286" s="178"/>
      <c r="N286" s="179"/>
      <c r="O286" s="179"/>
      <c r="P286" s="179"/>
      <c r="Q286" s="179"/>
      <c r="R286" s="179"/>
      <c r="S286" s="179"/>
      <c r="T286" s="180"/>
      <c r="AT286" s="174" t="s">
        <v>122</v>
      </c>
      <c r="AU286" s="174" t="s">
        <v>80</v>
      </c>
      <c r="AV286" s="11" t="s">
        <v>80</v>
      </c>
      <c r="AW286" s="11" t="s">
        <v>32</v>
      </c>
      <c r="AX286" s="11" t="s">
        <v>70</v>
      </c>
      <c r="AY286" s="174" t="s">
        <v>111</v>
      </c>
    </row>
    <row r="287" s="12" customFormat="1">
      <c r="B287" s="181"/>
      <c r="D287" s="170" t="s">
        <v>122</v>
      </c>
      <c r="E287" s="182" t="s">
        <v>1</v>
      </c>
      <c r="F287" s="183" t="s">
        <v>124</v>
      </c>
      <c r="H287" s="184">
        <v>1</v>
      </c>
      <c r="I287" s="185"/>
      <c r="L287" s="181"/>
      <c r="M287" s="186"/>
      <c r="N287" s="187"/>
      <c r="O287" s="187"/>
      <c r="P287" s="187"/>
      <c r="Q287" s="187"/>
      <c r="R287" s="187"/>
      <c r="S287" s="187"/>
      <c r="T287" s="188"/>
      <c r="AT287" s="182" t="s">
        <v>122</v>
      </c>
      <c r="AU287" s="182" t="s">
        <v>80</v>
      </c>
      <c r="AV287" s="12" t="s">
        <v>118</v>
      </c>
      <c r="AW287" s="12" t="s">
        <v>32</v>
      </c>
      <c r="AX287" s="12" t="s">
        <v>78</v>
      </c>
      <c r="AY287" s="182" t="s">
        <v>111</v>
      </c>
    </row>
    <row r="288" s="1" customFormat="1" ht="16.5" customHeight="1">
      <c r="B288" s="157"/>
      <c r="C288" s="189" t="s">
        <v>365</v>
      </c>
      <c r="D288" s="189" t="s">
        <v>266</v>
      </c>
      <c r="E288" s="190" t="s">
        <v>366</v>
      </c>
      <c r="F288" s="191" t="s">
        <v>367</v>
      </c>
      <c r="G288" s="192" t="s">
        <v>116</v>
      </c>
      <c r="H288" s="193">
        <v>4</v>
      </c>
      <c r="I288" s="194"/>
      <c r="J288" s="195">
        <f>ROUND(I288*H288,2)</f>
        <v>0</v>
      </c>
      <c r="K288" s="191" t="s">
        <v>117</v>
      </c>
      <c r="L288" s="196"/>
      <c r="M288" s="197" t="s">
        <v>1</v>
      </c>
      <c r="N288" s="198" t="s">
        <v>41</v>
      </c>
      <c r="O288" s="63"/>
      <c r="P288" s="167">
        <f>O288*H288</f>
        <v>0</v>
      </c>
      <c r="Q288" s="167">
        <v>0.0029399999999999999</v>
      </c>
      <c r="R288" s="167">
        <f>Q288*H288</f>
        <v>0.01176</v>
      </c>
      <c r="S288" s="167">
        <v>0</v>
      </c>
      <c r="T288" s="168">
        <f>S288*H288</f>
        <v>0</v>
      </c>
      <c r="AR288" s="15" t="s">
        <v>159</v>
      </c>
      <c r="AT288" s="15" t="s">
        <v>266</v>
      </c>
      <c r="AU288" s="15" t="s">
        <v>80</v>
      </c>
      <c r="AY288" s="15" t="s">
        <v>111</v>
      </c>
      <c r="BE288" s="169">
        <f>IF(N288="základní",J288,0)</f>
        <v>0</v>
      </c>
      <c r="BF288" s="169">
        <f>IF(N288="snížená",J288,0)</f>
        <v>0</v>
      </c>
      <c r="BG288" s="169">
        <f>IF(N288="zákl. přenesená",J288,0)</f>
        <v>0</v>
      </c>
      <c r="BH288" s="169">
        <f>IF(N288="sníž. přenesená",J288,0)</f>
        <v>0</v>
      </c>
      <c r="BI288" s="169">
        <f>IF(N288="nulová",J288,0)</f>
        <v>0</v>
      </c>
      <c r="BJ288" s="15" t="s">
        <v>78</v>
      </c>
      <c r="BK288" s="169">
        <f>ROUND(I288*H288,2)</f>
        <v>0</v>
      </c>
      <c r="BL288" s="15" t="s">
        <v>118</v>
      </c>
      <c r="BM288" s="15" t="s">
        <v>368</v>
      </c>
    </row>
    <row r="289" s="1" customFormat="1">
      <c r="B289" s="33"/>
      <c r="D289" s="170" t="s">
        <v>120</v>
      </c>
      <c r="F289" s="171" t="s">
        <v>367</v>
      </c>
      <c r="I289" s="103"/>
      <c r="L289" s="33"/>
      <c r="M289" s="172"/>
      <c r="N289" s="63"/>
      <c r="O289" s="63"/>
      <c r="P289" s="63"/>
      <c r="Q289" s="63"/>
      <c r="R289" s="63"/>
      <c r="S289" s="63"/>
      <c r="T289" s="64"/>
      <c r="AT289" s="15" t="s">
        <v>120</v>
      </c>
      <c r="AU289" s="15" t="s">
        <v>80</v>
      </c>
    </row>
    <row r="290" s="11" customFormat="1">
      <c r="B290" s="173"/>
      <c r="D290" s="170" t="s">
        <v>122</v>
      </c>
      <c r="E290" s="174" t="s">
        <v>1</v>
      </c>
      <c r="F290" s="175" t="s">
        <v>369</v>
      </c>
      <c r="H290" s="176">
        <v>4</v>
      </c>
      <c r="I290" s="177"/>
      <c r="L290" s="173"/>
      <c r="M290" s="178"/>
      <c r="N290" s="179"/>
      <c r="O290" s="179"/>
      <c r="P290" s="179"/>
      <c r="Q290" s="179"/>
      <c r="R290" s="179"/>
      <c r="S290" s="179"/>
      <c r="T290" s="180"/>
      <c r="AT290" s="174" t="s">
        <v>122</v>
      </c>
      <c r="AU290" s="174" t="s">
        <v>80</v>
      </c>
      <c r="AV290" s="11" t="s">
        <v>80</v>
      </c>
      <c r="AW290" s="11" t="s">
        <v>32</v>
      </c>
      <c r="AX290" s="11" t="s">
        <v>70</v>
      </c>
      <c r="AY290" s="174" t="s">
        <v>111</v>
      </c>
    </row>
    <row r="291" s="12" customFormat="1">
      <c r="B291" s="181"/>
      <c r="D291" s="170" t="s">
        <v>122</v>
      </c>
      <c r="E291" s="182" t="s">
        <v>1</v>
      </c>
      <c r="F291" s="183" t="s">
        <v>124</v>
      </c>
      <c r="H291" s="184">
        <v>4</v>
      </c>
      <c r="I291" s="185"/>
      <c r="L291" s="181"/>
      <c r="M291" s="186"/>
      <c r="N291" s="187"/>
      <c r="O291" s="187"/>
      <c r="P291" s="187"/>
      <c r="Q291" s="187"/>
      <c r="R291" s="187"/>
      <c r="S291" s="187"/>
      <c r="T291" s="188"/>
      <c r="AT291" s="182" t="s">
        <v>122</v>
      </c>
      <c r="AU291" s="182" t="s">
        <v>80</v>
      </c>
      <c r="AV291" s="12" t="s">
        <v>118</v>
      </c>
      <c r="AW291" s="12" t="s">
        <v>32</v>
      </c>
      <c r="AX291" s="12" t="s">
        <v>78</v>
      </c>
      <c r="AY291" s="182" t="s">
        <v>111</v>
      </c>
    </row>
    <row r="292" s="1" customFormat="1" ht="16.5" customHeight="1">
      <c r="B292" s="157"/>
      <c r="C292" s="189" t="s">
        <v>370</v>
      </c>
      <c r="D292" s="189" t="s">
        <v>266</v>
      </c>
      <c r="E292" s="190" t="s">
        <v>371</v>
      </c>
      <c r="F292" s="191" t="s">
        <v>372</v>
      </c>
      <c r="G292" s="192" t="s">
        <v>116</v>
      </c>
      <c r="H292" s="193">
        <v>2</v>
      </c>
      <c r="I292" s="194"/>
      <c r="J292" s="195">
        <f>ROUND(I292*H292,2)</f>
        <v>0</v>
      </c>
      <c r="K292" s="191" t="s">
        <v>117</v>
      </c>
      <c r="L292" s="196"/>
      <c r="M292" s="197" t="s">
        <v>1</v>
      </c>
      <c r="N292" s="198" t="s">
        <v>41</v>
      </c>
      <c r="O292" s="63"/>
      <c r="P292" s="167">
        <f>O292*H292</f>
        <v>0</v>
      </c>
      <c r="Q292" s="167">
        <v>0.00281</v>
      </c>
      <c r="R292" s="167">
        <f>Q292*H292</f>
        <v>0.00562</v>
      </c>
      <c r="S292" s="167">
        <v>0</v>
      </c>
      <c r="T292" s="168">
        <f>S292*H292</f>
        <v>0</v>
      </c>
      <c r="AR292" s="15" t="s">
        <v>159</v>
      </c>
      <c r="AT292" s="15" t="s">
        <v>266</v>
      </c>
      <c r="AU292" s="15" t="s">
        <v>80</v>
      </c>
      <c r="AY292" s="15" t="s">
        <v>111</v>
      </c>
      <c r="BE292" s="169">
        <f>IF(N292="základní",J292,0)</f>
        <v>0</v>
      </c>
      <c r="BF292" s="169">
        <f>IF(N292="snížená",J292,0)</f>
        <v>0</v>
      </c>
      <c r="BG292" s="169">
        <f>IF(N292="zákl. přenesená",J292,0)</f>
        <v>0</v>
      </c>
      <c r="BH292" s="169">
        <f>IF(N292="sníž. přenesená",J292,0)</f>
        <v>0</v>
      </c>
      <c r="BI292" s="169">
        <f>IF(N292="nulová",J292,0)</f>
        <v>0</v>
      </c>
      <c r="BJ292" s="15" t="s">
        <v>78</v>
      </c>
      <c r="BK292" s="169">
        <f>ROUND(I292*H292,2)</f>
        <v>0</v>
      </c>
      <c r="BL292" s="15" t="s">
        <v>118</v>
      </c>
      <c r="BM292" s="15" t="s">
        <v>373</v>
      </c>
    </row>
    <row r="293" s="1" customFormat="1">
      <c r="B293" s="33"/>
      <c r="D293" s="170" t="s">
        <v>120</v>
      </c>
      <c r="F293" s="171" t="s">
        <v>372</v>
      </c>
      <c r="I293" s="103"/>
      <c r="L293" s="33"/>
      <c r="M293" s="172"/>
      <c r="N293" s="63"/>
      <c r="O293" s="63"/>
      <c r="P293" s="63"/>
      <c r="Q293" s="63"/>
      <c r="R293" s="63"/>
      <c r="S293" s="63"/>
      <c r="T293" s="64"/>
      <c r="AT293" s="15" t="s">
        <v>120</v>
      </c>
      <c r="AU293" s="15" t="s">
        <v>80</v>
      </c>
    </row>
    <row r="294" s="11" customFormat="1">
      <c r="B294" s="173"/>
      <c r="D294" s="170" t="s">
        <v>122</v>
      </c>
      <c r="E294" s="174" t="s">
        <v>1</v>
      </c>
      <c r="F294" s="175" t="s">
        <v>348</v>
      </c>
      <c r="H294" s="176">
        <v>2</v>
      </c>
      <c r="I294" s="177"/>
      <c r="L294" s="173"/>
      <c r="M294" s="178"/>
      <c r="N294" s="179"/>
      <c r="O294" s="179"/>
      <c r="P294" s="179"/>
      <c r="Q294" s="179"/>
      <c r="R294" s="179"/>
      <c r="S294" s="179"/>
      <c r="T294" s="180"/>
      <c r="AT294" s="174" t="s">
        <v>122</v>
      </c>
      <c r="AU294" s="174" t="s">
        <v>80</v>
      </c>
      <c r="AV294" s="11" t="s">
        <v>80</v>
      </c>
      <c r="AW294" s="11" t="s">
        <v>32</v>
      </c>
      <c r="AX294" s="11" t="s">
        <v>70</v>
      </c>
      <c r="AY294" s="174" t="s">
        <v>111</v>
      </c>
    </row>
    <row r="295" s="12" customFormat="1">
      <c r="B295" s="181"/>
      <c r="D295" s="170" t="s">
        <v>122</v>
      </c>
      <c r="E295" s="182" t="s">
        <v>1</v>
      </c>
      <c r="F295" s="183" t="s">
        <v>124</v>
      </c>
      <c r="H295" s="184">
        <v>2</v>
      </c>
      <c r="I295" s="185"/>
      <c r="L295" s="181"/>
      <c r="M295" s="186"/>
      <c r="N295" s="187"/>
      <c r="O295" s="187"/>
      <c r="P295" s="187"/>
      <c r="Q295" s="187"/>
      <c r="R295" s="187"/>
      <c r="S295" s="187"/>
      <c r="T295" s="188"/>
      <c r="AT295" s="182" t="s">
        <v>122</v>
      </c>
      <c r="AU295" s="182" t="s">
        <v>80</v>
      </c>
      <c r="AV295" s="12" t="s">
        <v>118</v>
      </c>
      <c r="AW295" s="12" t="s">
        <v>32</v>
      </c>
      <c r="AX295" s="12" t="s">
        <v>78</v>
      </c>
      <c r="AY295" s="182" t="s">
        <v>111</v>
      </c>
    </row>
    <row r="296" s="1" customFormat="1" ht="16.5" customHeight="1">
      <c r="B296" s="157"/>
      <c r="C296" s="189" t="s">
        <v>374</v>
      </c>
      <c r="D296" s="189" t="s">
        <v>266</v>
      </c>
      <c r="E296" s="190" t="s">
        <v>375</v>
      </c>
      <c r="F296" s="191" t="s">
        <v>376</v>
      </c>
      <c r="G296" s="192" t="s">
        <v>116</v>
      </c>
      <c r="H296" s="193">
        <v>6</v>
      </c>
      <c r="I296" s="194"/>
      <c r="J296" s="195">
        <f>ROUND(I296*H296,2)</f>
        <v>0</v>
      </c>
      <c r="K296" s="191" t="s">
        <v>117</v>
      </c>
      <c r="L296" s="196"/>
      <c r="M296" s="197" t="s">
        <v>1</v>
      </c>
      <c r="N296" s="198" t="s">
        <v>41</v>
      </c>
      <c r="O296" s="63"/>
      <c r="P296" s="167">
        <f>O296*H296</f>
        <v>0</v>
      </c>
      <c r="Q296" s="167">
        <v>0.0027699999999999999</v>
      </c>
      <c r="R296" s="167">
        <f>Q296*H296</f>
        <v>0.016619999999999999</v>
      </c>
      <c r="S296" s="167">
        <v>0</v>
      </c>
      <c r="T296" s="168">
        <f>S296*H296</f>
        <v>0</v>
      </c>
      <c r="AR296" s="15" t="s">
        <v>159</v>
      </c>
      <c r="AT296" s="15" t="s">
        <v>266</v>
      </c>
      <c r="AU296" s="15" t="s">
        <v>80</v>
      </c>
      <c r="AY296" s="15" t="s">
        <v>111</v>
      </c>
      <c r="BE296" s="169">
        <f>IF(N296="základní",J296,0)</f>
        <v>0</v>
      </c>
      <c r="BF296" s="169">
        <f>IF(N296="snížená",J296,0)</f>
        <v>0</v>
      </c>
      <c r="BG296" s="169">
        <f>IF(N296="zákl. přenesená",J296,0)</f>
        <v>0</v>
      </c>
      <c r="BH296" s="169">
        <f>IF(N296="sníž. přenesená",J296,0)</f>
        <v>0</v>
      </c>
      <c r="BI296" s="169">
        <f>IF(N296="nulová",J296,0)</f>
        <v>0</v>
      </c>
      <c r="BJ296" s="15" t="s">
        <v>78</v>
      </c>
      <c r="BK296" s="169">
        <f>ROUND(I296*H296,2)</f>
        <v>0</v>
      </c>
      <c r="BL296" s="15" t="s">
        <v>118</v>
      </c>
      <c r="BM296" s="15" t="s">
        <v>377</v>
      </c>
    </row>
    <row r="297" s="1" customFormat="1">
      <c r="B297" s="33"/>
      <c r="D297" s="170" t="s">
        <v>120</v>
      </c>
      <c r="F297" s="171" t="s">
        <v>376</v>
      </c>
      <c r="I297" s="103"/>
      <c r="L297" s="33"/>
      <c r="M297" s="172"/>
      <c r="N297" s="63"/>
      <c r="O297" s="63"/>
      <c r="P297" s="63"/>
      <c r="Q297" s="63"/>
      <c r="R297" s="63"/>
      <c r="S297" s="63"/>
      <c r="T297" s="64"/>
      <c r="AT297" s="15" t="s">
        <v>120</v>
      </c>
      <c r="AU297" s="15" t="s">
        <v>80</v>
      </c>
    </row>
    <row r="298" s="11" customFormat="1">
      <c r="B298" s="173"/>
      <c r="D298" s="170" t="s">
        <v>122</v>
      </c>
      <c r="E298" s="174" t="s">
        <v>1</v>
      </c>
      <c r="F298" s="175" t="s">
        <v>378</v>
      </c>
      <c r="H298" s="176">
        <v>6</v>
      </c>
      <c r="I298" s="177"/>
      <c r="L298" s="173"/>
      <c r="M298" s="178"/>
      <c r="N298" s="179"/>
      <c r="O298" s="179"/>
      <c r="P298" s="179"/>
      <c r="Q298" s="179"/>
      <c r="R298" s="179"/>
      <c r="S298" s="179"/>
      <c r="T298" s="180"/>
      <c r="AT298" s="174" t="s">
        <v>122</v>
      </c>
      <c r="AU298" s="174" t="s">
        <v>80</v>
      </c>
      <c r="AV298" s="11" t="s">
        <v>80</v>
      </c>
      <c r="AW298" s="11" t="s">
        <v>32</v>
      </c>
      <c r="AX298" s="11" t="s">
        <v>70</v>
      </c>
      <c r="AY298" s="174" t="s">
        <v>111</v>
      </c>
    </row>
    <row r="299" s="12" customFormat="1">
      <c r="B299" s="181"/>
      <c r="D299" s="170" t="s">
        <v>122</v>
      </c>
      <c r="E299" s="182" t="s">
        <v>1</v>
      </c>
      <c r="F299" s="183" t="s">
        <v>124</v>
      </c>
      <c r="H299" s="184">
        <v>6</v>
      </c>
      <c r="I299" s="185"/>
      <c r="L299" s="181"/>
      <c r="M299" s="186"/>
      <c r="N299" s="187"/>
      <c r="O299" s="187"/>
      <c r="P299" s="187"/>
      <c r="Q299" s="187"/>
      <c r="R299" s="187"/>
      <c r="S299" s="187"/>
      <c r="T299" s="188"/>
      <c r="AT299" s="182" t="s">
        <v>122</v>
      </c>
      <c r="AU299" s="182" t="s">
        <v>80</v>
      </c>
      <c r="AV299" s="12" t="s">
        <v>118</v>
      </c>
      <c r="AW299" s="12" t="s">
        <v>32</v>
      </c>
      <c r="AX299" s="12" t="s">
        <v>78</v>
      </c>
      <c r="AY299" s="182" t="s">
        <v>111</v>
      </c>
    </row>
    <row r="300" s="1" customFormat="1" ht="16.5" customHeight="1">
      <c r="B300" s="157"/>
      <c r="C300" s="189" t="s">
        <v>379</v>
      </c>
      <c r="D300" s="189" t="s">
        <v>266</v>
      </c>
      <c r="E300" s="190" t="s">
        <v>380</v>
      </c>
      <c r="F300" s="191" t="s">
        <v>381</v>
      </c>
      <c r="G300" s="192" t="s">
        <v>116</v>
      </c>
      <c r="H300" s="193">
        <v>5</v>
      </c>
      <c r="I300" s="194"/>
      <c r="J300" s="195">
        <f>ROUND(I300*H300,2)</f>
        <v>0</v>
      </c>
      <c r="K300" s="191" t="s">
        <v>117</v>
      </c>
      <c r="L300" s="196"/>
      <c r="M300" s="197" t="s">
        <v>1</v>
      </c>
      <c r="N300" s="198" t="s">
        <v>41</v>
      </c>
      <c r="O300" s="63"/>
      <c r="P300" s="167">
        <f>O300*H300</f>
        <v>0</v>
      </c>
      <c r="Q300" s="167">
        <v>0.0027299999999999998</v>
      </c>
      <c r="R300" s="167">
        <f>Q300*H300</f>
        <v>0.013649999999999999</v>
      </c>
      <c r="S300" s="167">
        <v>0</v>
      </c>
      <c r="T300" s="168">
        <f>S300*H300</f>
        <v>0</v>
      </c>
      <c r="AR300" s="15" t="s">
        <v>159</v>
      </c>
      <c r="AT300" s="15" t="s">
        <v>266</v>
      </c>
      <c r="AU300" s="15" t="s">
        <v>80</v>
      </c>
      <c r="AY300" s="15" t="s">
        <v>111</v>
      </c>
      <c r="BE300" s="169">
        <f>IF(N300="základní",J300,0)</f>
        <v>0</v>
      </c>
      <c r="BF300" s="169">
        <f>IF(N300="snížená",J300,0)</f>
        <v>0</v>
      </c>
      <c r="BG300" s="169">
        <f>IF(N300="zákl. přenesená",J300,0)</f>
        <v>0</v>
      </c>
      <c r="BH300" s="169">
        <f>IF(N300="sníž. přenesená",J300,0)</f>
        <v>0</v>
      </c>
      <c r="BI300" s="169">
        <f>IF(N300="nulová",J300,0)</f>
        <v>0</v>
      </c>
      <c r="BJ300" s="15" t="s">
        <v>78</v>
      </c>
      <c r="BK300" s="169">
        <f>ROUND(I300*H300,2)</f>
        <v>0</v>
      </c>
      <c r="BL300" s="15" t="s">
        <v>118</v>
      </c>
      <c r="BM300" s="15" t="s">
        <v>382</v>
      </c>
    </row>
    <row r="301" s="1" customFormat="1">
      <c r="B301" s="33"/>
      <c r="D301" s="170" t="s">
        <v>120</v>
      </c>
      <c r="F301" s="171" t="s">
        <v>381</v>
      </c>
      <c r="I301" s="103"/>
      <c r="L301" s="33"/>
      <c r="M301" s="172"/>
      <c r="N301" s="63"/>
      <c r="O301" s="63"/>
      <c r="P301" s="63"/>
      <c r="Q301" s="63"/>
      <c r="R301" s="63"/>
      <c r="S301" s="63"/>
      <c r="T301" s="64"/>
      <c r="AT301" s="15" t="s">
        <v>120</v>
      </c>
      <c r="AU301" s="15" t="s">
        <v>80</v>
      </c>
    </row>
    <row r="302" s="11" customFormat="1">
      <c r="B302" s="173"/>
      <c r="D302" s="170" t="s">
        <v>122</v>
      </c>
      <c r="E302" s="174" t="s">
        <v>1</v>
      </c>
      <c r="F302" s="175" t="s">
        <v>353</v>
      </c>
      <c r="H302" s="176">
        <v>5</v>
      </c>
      <c r="I302" s="177"/>
      <c r="L302" s="173"/>
      <c r="M302" s="178"/>
      <c r="N302" s="179"/>
      <c r="O302" s="179"/>
      <c r="P302" s="179"/>
      <c r="Q302" s="179"/>
      <c r="R302" s="179"/>
      <c r="S302" s="179"/>
      <c r="T302" s="180"/>
      <c r="AT302" s="174" t="s">
        <v>122</v>
      </c>
      <c r="AU302" s="174" t="s">
        <v>80</v>
      </c>
      <c r="AV302" s="11" t="s">
        <v>80</v>
      </c>
      <c r="AW302" s="11" t="s">
        <v>32</v>
      </c>
      <c r="AX302" s="11" t="s">
        <v>70</v>
      </c>
      <c r="AY302" s="174" t="s">
        <v>111</v>
      </c>
    </row>
    <row r="303" s="12" customFormat="1">
      <c r="B303" s="181"/>
      <c r="D303" s="170" t="s">
        <v>122</v>
      </c>
      <c r="E303" s="182" t="s">
        <v>1</v>
      </c>
      <c r="F303" s="183" t="s">
        <v>124</v>
      </c>
      <c r="H303" s="184">
        <v>5</v>
      </c>
      <c r="I303" s="185"/>
      <c r="L303" s="181"/>
      <c r="M303" s="186"/>
      <c r="N303" s="187"/>
      <c r="O303" s="187"/>
      <c r="P303" s="187"/>
      <c r="Q303" s="187"/>
      <c r="R303" s="187"/>
      <c r="S303" s="187"/>
      <c r="T303" s="188"/>
      <c r="AT303" s="182" t="s">
        <v>122</v>
      </c>
      <c r="AU303" s="182" t="s">
        <v>80</v>
      </c>
      <c r="AV303" s="12" t="s">
        <v>118</v>
      </c>
      <c r="AW303" s="12" t="s">
        <v>32</v>
      </c>
      <c r="AX303" s="12" t="s">
        <v>78</v>
      </c>
      <c r="AY303" s="182" t="s">
        <v>111</v>
      </c>
    </row>
    <row r="304" s="1" customFormat="1" ht="16.5" customHeight="1">
      <c r="B304" s="157"/>
      <c r="C304" s="158" t="s">
        <v>383</v>
      </c>
      <c r="D304" s="158" t="s">
        <v>113</v>
      </c>
      <c r="E304" s="159" t="s">
        <v>384</v>
      </c>
      <c r="F304" s="160" t="s">
        <v>385</v>
      </c>
      <c r="G304" s="161" t="s">
        <v>116</v>
      </c>
      <c r="H304" s="162">
        <v>18</v>
      </c>
      <c r="I304" s="163"/>
      <c r="J304" s="164">
        <f>ROUND(I304*H304,2)</f>
        <v>0</v>
      </c>
      <c r="K304" s="160" t="s">
        <v>117</v>
      </c>
      <c r="L304" s="33"/>
      <c r="M304" s="165" t="s">
        <v>1</v>
      </c>
      <c r="N304" s="166" t="s">
        <v>41</v>
      </c>
      <c r="O304" s="63"/>
      <c r="P304" s="167">
        <f>O304*H304</f>
        <v>0</v>
      </c>
      <c r="Q304" s="167">
        <v>2.0000000000000002E-05</v>
      </c>
      <c r="R304" s="167">
        <f>Q304*H304</f>
        <v>0.00036000000000000002</v>
      </c>
      <c r="S304" s="167">
        <v>0</v>
      </c>
      <c r="T304" s="168">
        <f>S304*H304</f>
        <v>0</v>
      </c>
      <c r="AR304" s="15" t="s">
        <v>118</v>
      </c>
      <c r="AT304" s="15" t="s">
        <v>113</v>
      </c>
      <c r="AU304" s="15" t="s">
        <v>80</v>
      </c>
      <c r="AY304" s="15" t="s">
        <v>111</v>
      </c>
      <c r="BE304" s="169">
        <f>IF(N304="základní",J304,0)</f>
        <v>0</v>
      </c>
      <c r="BF304" s="169">
        <f>IF(N304="snížená",J304,0)</f>
        <v>0</v>
      </c>
      <c r="BG304" s="169">
        <f>IF(N304="zákl. přenesená",J304,0)</f>
        <v>0</v>
      </c>
      <c r="BH304" s="169">
        <f>IF(N304="sníž. přenesená",J304,0)</f>
        <v>0</v>
      </c>
      <c r="BI304" s="169">
        <f>IF(N304="nulová",J304,0)</f>
        <v>0</v>
      </c>
      <c r="BJ304" s="15" t="s">
        <v>78</v>
      </c>
      <c r="BK304" s="169">
        <f>ROUND(I304*H304,2)</f>
        <v>0</v>
      </c>
      <c r="BL304" s="15" t="s">
        <v>118</v>
      </c>
      <c r="BM304" s="15" t="s">
        <v>386</v>
      </c>
    </row>
    <row r="305" s="1" customFormat="1">
      <c r="B305" s="33"/>
      <c r="D305" s="170" t="s">
        <v>120</v>
      </c>
      <c r="F305" s="171" t="s">
        <v>387</v>
      </c>
      <c r="I305" s="103"/>
      <c r="L305" s="33"/>
      <c r="M305" s="172"/>
      <c r="N305" s="63"/>
      <c r="O305" s="63"/>
      <c r="P305" s="63"/>
      <c r="Q305" s="63"/>
      <c r="R305" s="63"/>
      <c r="S305" s="63"/>
      <c r="T305" s="64"/>
      <c r="AT305" s="15" t="s">
        <v>120</v>
      </c>
      <c r="AU305" s="15" t="s">
        <v>80</v>
      </c>
    </row>
    <row r="306" s="11" customFormat="1">
      <c r="B306" s="173"/>
      <c r="D306" s="170" t="s">
        <v>122</v>
      </c>
      <c r="E306" s="174" t="s">
        <v>1</v>
      </c>
      <c r="F306" s="175" t="s">
        <v>388</v>
      </c>
      <c r="H306" s="176">
        <v>18</v>
      </c>
      <c r="I306" s="177"/>
      <c r="L306" s="173"/>
      <c r="M306" s="178"/>
      <c r="N306" s="179"/>
      <c r="O306" s="179"/>
      <c r="P306" s="179"/>
      <c r="Q306" s="179"/>
      <c r="R306" s="179"/>
      <c r="S306" s="179"/>
      <c r="T306" s="180"/>
      <c r="AT306" s="174" t="s">
        <v>122</v>
      </c>
      <c r="AU306" s="174" t="s">
        <v>80</v>
      </c>
      <c r="AV306" s="11" t="s">
        <v>80</v>
      </c>
      <c r="AW306" s="11" t="s">
        <v>32</v>
      </c>
      <c r="AX306" s="11" t="s">
        <v>70</v>
      </c>
      <c r="AY306" s="174" t="s">
        <v>111</v>
      </c>
    </row>
    <row r="307" s="12" customFormat="1">
      <c r="B307" s="181"/>
      <c r="D307" s="170" t="s">
        <v>122</v>
      </c>
      <c r="E307" s="182" t="s">
        <v>1</v>
      </c>
      <c r="F307" s="183" t="s">
        <v>124</v>
      </c>
      <c r="H307" s="184">
        <v>18</v>
      </c>
      <c r="I307" s="185"/>
      <c r="L307" s="181"/>
      <c r="M307" s="186"/>
      <c r="N307" s="187"/>
      <c r="O307" s="187"/>
      <c r="P307" s="187"/>
      <c r="Q307" s="187"/>
      <c r="R307" s="187"/>
      <c r="S307" s="187"/>
      <c r="T307" s="188"/>
      <c r="AT307" s="182" t="s">
        <v>122</v>
      </c>
      <c r="AU307" s="182" t="s">
        <v>80</v>
      </c>
      <c r="AV307" s="12" t="s">
        <v>118</v>
      </c>
      <c r="AW307" s="12" t="s">
        <v>32</v>
      </c>
      <c r="AX307" s="12" t="s">
        <v>78</v>
      </c>
      <c r="AY307" s="182" t="s">
        <v>111</v>
      </c>
    </row>
    <row r="308" s="1" customFormat="1" ht="16.5" customHeight="1">
      <c r="B308" s="157"/>
      <c r="C308" s="189" t="s">
        <v>389</v>
      </c>
      <c r="D308" s="189" t="s">
        <v>266</v>
      </c>
      <c r="E308" s="190" t="s">
        <v>390</v>
      </c>
      <c r="F308" s="191" t="s">
        <v>391</v>
      </c>
      <c r="G308" s="192" t="s">
        <v>116</v>
      </c>
      <c r="H308" s="193">
        <v>18</v>
      </c>
      <c r="I308" s="194"/>
      <c r="J308" s="195">
        <f>ROUND(I308*H308,2)</f>
        <v>0</v>
      </c>
      <c r="K308" s="191" t="s">
        <v>117</v>
      </c>
      <c r="L308" s="196"/>
      <c r="M308" s="197" t="s">
        <v>1</v>
      </c>
      <c r="N308" s="198" t="s">
        <v>41</v>
      </c>
      <c r="O308" s="63"/>
      <c r="P308" s="167">
        <f>O308*H308</f>
        <v>0</v>
      </c>
      <c r="Q308" s="167">
        <v>0.0036900000000000001</v>
      </c>
      <c r="R308" s="167">
        <f>Q308*H308</f>
        <v>0.066420000000000007</v>
      </c>
      <c r="S308" s="167">
        <v>0</v>
      </c>
      <c r="T308" s="168">
        <f>S308*H308</f>
        <v>0</v>
      </c>
      <c r="AR308" s="15" t="s">
        <v>159</v>
      </c>
      <c r="AT308" s="15" t="s">
        <v>266</v>
      </c>
      <c r="AU308" s="15" t="s">
        <v>80</v>
      </c>
      <c r="AY308" s="15" t="s">
        <v>111</v>
      </c>
      <c r="BE308" s="169">
        <f>IF(N308="základní",J308,0)</f>
        <v>0</v>
      </c>
      <c r="BF308" s="169">
        <f>IF(N308="snížená",J308,0)</f>
        <v>0</v>
      </c>
      <c r="BG308" s="169">
        <f>IF(N308="zákl. přenesená",J308,0)</f>
        <v>0</v>
      </c>
      <c r="BH308" s="169">
        <f>IF(N308="sníž. přenesená",J308,0)</f>
        <v>0</v>
      </c>
      <c r="BI308" s="169">
        <f>IF(N308="nulová",J308,0)</f>
        <v>0</v>
      </c>
      <c r="BJ308" s="15" t="s">
        <v>78</v>
      </c>
      <c r="BK308" s="169">
        <f>ROUND(I308*H308,2)</f>
        <v>0</v>
      </c>
      <c r="BL308" s="15" t="s">
        <v>118</v>
      </c>
      <c r="BM308" s="15" t="s">
        <v>392</v>
      </c>
    </row>
    <row r="309" s="1" customFormat="1">
      <c r="B309" s="33"/>
      <c r="D309" s="170" t="s">
        <v>120</v>
      </c>
      <c r="F309" s="171" t="s">
        <v>391</v>
      </c>
      <c r="I309" s="103"/>
      <c r="L309" s="33"/>
      <c r="M309" s="172"/>
      <c r="N309" s="63"/>
      <c r="O309" s="63"/>
      <c r="P309" s="63"/>
      <c r="Q309" s="63"/>
      <c r="R309" s="63"/>
      <c r="S309" s="63"/>
      <c r="T309" s="64"/>
      <c r="AT309" s="15" t="s">
        <v>120</v>
      </c>
      <c r="AU309" s="15" t="s">
        <v>80</v>
      </c>
    </row>
    <row r="310" s="11" customFormat="1">
      <c r="B310" s="173"/>
      <c r="D310" s="170" t="s">
        <v>122</v>
      </c>
      <c r="E310" s="174" t="s">
        <v>1</v>
      </c>
      <c r="F310" s="175" t="s">
        <v>388</v>
      </c>
      <c r="H310" s="176">
        <v>18</v>
      </c>
      <c r="I310" s="177"/>
      <c r="L310" s="173"/>
      <c r="M310" s="178"/>
      <c r="N310" s="179"/>
      <c r="O310" s="179"/>
      <c r="P310" s="179"/>
      <c r="Q310" s="179"/>
      <c r="R310" s="179"/>
      <c r="S310" s="179"/>
      <c r="T310" s="180"/>
      <c r="AT310" s="174" t="s">
        <v>122</v>
      </c>
      <c r="AU310" s="174" t="s">
        <v>80</v>
      </c>
      <c r="AV310" s="11" t="s">
        <v>80</v>
      </c>
      <c r="AW310" s="11" t="s">
        <v>32</v>
      </c>
      <c r="AX310" s="11" t="s">
        <v>70</v>
      </c>
      <c r="AY310" s="174" t="s">
        <v>111</v>
      </c>
    </row>
    <row r="311" s="12" customFormat="1">
      <c r="B311" s="181"/>
      <c r="D311" s="170" t="s">
        <v>122</v>
      </c>
      <c r="E311" s="182" t="s">
        <v>1</v>
      </c>
      <c r="F311" s="183" t="s">
        <v>124</v>
      </c>
      <c r="H311" s="184">
        <v>18</v>
      </c>
      <c r="I311" s="185"/>
      <c r="L311" s="181"/>
      <c r="M311" s="186"/>
      <c r="N311" s="187"/>
      <c r="O311" s="187"/>
      <c r="P311" s="187"/>
      <c r="Q311" s="187"/>
      <c r="R311" s="187"/>
      <c r="S311" s="187"/>
      <c r="T311" s="188"/>
      <c r="AT311" s="182" t="s">
        <v>122</v>
      </c>
      <c r="AU311" s="182" t="s">
        <v>80</v>
      </c>
      <c r="AV311" s="12" t="s">
        <v>118</v>
      </c>
      <c r="AW311" s="12" t="s">
        <v>32</v>
      </c>
      <c r="AX311" s="12" t="s">
        <v>78</v>
      </c>
      <c r="AY311" s="182" t="s">
        <v>111</v>
      </c>
    </row>
    <row r="312" s="1" customFormat="1" ht="16.5" customHeight="1">
      <c r="B312" s="157"/>
      <c r="C312" s="158" t="s">
        <v>393</v>
      </c>
      <c r="D312" s="158" t="s">
        <v>113</v>
      </c>
      <c r="E312" s="159" t="s">
        <v>394</v>
      </c>
      <c r="F312" s="160" t="s">
        <v>395</v>
      </c>
      <c r="G312" s="161" t="s">
        <v>116</v>
      </c>
      <c r="H312" s="162">
        <v>2</v>
      </c>
      <c r="I312" s="163"/>
      <c r="J312" s="164">
        <f>ROUND(I312*H312,2)</f>
        <v>0</v>
      </c>
      <c r="K312" s="160" t="s">
        <v>117</v>
      </c>
      <c r="L312" s="33"/>
      <c r="M312" s="165" t="s">
        <v>1</v>
      </c>
      <c r="N312" s="166" t="s">
        <v>41</v>
      </c>
      <c r="O312" s="63"/>
      <c r="P312" s="167">
        <f>O312*H312</f>
        <v>0</v>
      </c>
      <c r="Q312" s="167">
        <v>3.0000000000000001E-05</v>
      </c>
      <c r="R312" s="167">
        <f>Q312*H312</f>
        <v>6.0000000000000002E-05</v>
      </c>
      <c r="S312" s="167">
        <v>0</v>
      </c>
      <c r="T312" s="168">
        <f>S312*H312</f>
        <v>0</v>
      </c>
      <c r="AR312" s="15" t="s">
        <v>118</v>
      </c>
      <c r="AT312" s="15" t="s">
        <v>113</v>
      </c>
      <c r="AU312" s="15" t="s">
        <v>80</v>
      </c>
      <c r="AY312" s="15" t="s">
        <v>111</v>
      </c>
      <c r="BE312" s="169">
        <f>IF(N312="základní",J312,0)</f>
        <v>0</v>
      </c>
      <c r="BF312" s="169">
        <f>IF(N312="snížená",J312,0)</f>
        <v>0</v>
      </c>
      <c r="BG312" s="169">
        <f>IF(N312="zákl. přenesená",J312,0)</f>
        <v>0</v>
      </c>
      <c r="BH312" s="169">
        <f>IF(N312="sníž. přenesená",J312,0)</f>
        <v>0</v>
      </c>
      <c r="BI312" s="169">
        <f>IF(N312="nulová",J312,0)</f>
        <v>0</v>
      </c>
      <c r="BJ312" s="15" t="s">
        <v>78</v>
      </c>
      <c r="BK312" s="169">
        <f>ROUND(I312*H312,2)</f>
        <v>0</v>
      </c>
      <c r="BL312" s="15" t="s">
        <v>118</v>
      </c>
      <c r="BM312" s="15" t="s">
        <v>396</v>
      </c>
    </row>
    <row r="313" s="1" customFormat="1">
      <c r="B313" s="33"/>
      <c r="D313" s="170" t="s">
        <v>120</v>
      </c>
      <c r="F313" s="171" t="s">
        <v>397</v>
      </c>
      <c r="I313" s="103"/>
      <c r="L313" s="33"/>
      <c r="M313" s="172"/>
      <c r="N313" s="63"/>
      <c r="O313" s="63"/>
      <c r="P313" s="63"/>
      <c r="Q313" s="63"/>
      <c r="R313" s="63"/>
      <c r="S313" s="63"/>
      <c r="T313" s="64"/>
      <c r="AT313" s="15" t="s">
        <v>120</v>
      </c>
      <c r="AU313" s="15" t="s">
        <v>80</v>
      </c>
    </row>
    <row r="314" s="11" customFormat="1">
      <c r="B314" s="173"/>
      <c r="D314" s="170" t="s">
        <v>122</v>
      </c>
      <c r="E314" s="174" t="s">
        <v>1</v>
      </c>
      <c r="F314" s="175" t="s">
        <v>80</v>
      </c>
      <c r="H314" s="176">
        <v>2</v>
      </c>
      <c r="I314" s="177"/>
      <c r="L314" s="173"/>
      <c r="M314" s="178"/>
      <c r="N314" s="179"/>
      <c r="O314" s="179"/>
      <c r="P314" s="179"/>
      <c r="Q314" s="179"/>
      <c r="R314" s="179"/>
      <c r="S314" s="179"/>
      <c r="T314" s="180"/>
      <c r="AT314" s="174" t="s">
        <v>122</v>
      </c>
      <c r="AU314" s="174" t="s">
        <v>80</v>
      </c>
      <c r="AV314" s="11" t="s">
        <v>80</v>
      </c>
      <c r="AW314" s="11" t="s">
        <v>32</v>
      </c>
      <c r="AX314" s="11" t="s">
        <v>70</v>
      </c>
      <c r="AY314" s="174" t="s">
        <v>111</v>
      </c>
    </row>
    <row r="315" s="12" customFormat="1">
      <c r="B315" s="181"/>
      <c r="D315" s="170" t="s">
        <v>122</v>
      </c>
      <c r="E315" s="182" t="s">
        <v>1</v>
      </c>
      <c r="F315" s="183" t="s">
        <v>124</v>
      </c>
      <c r="H315" s="184">
        <v>2</v>
      </c>
      <c r="I315" s="185"/>
      <c r="L315" s="181"/>
      <c r="M315" s="186"/>
      <c r="N315" s="187"/>
      <c r="O315" s="187"/>
      <c r="P315" s="187"/>
      <c r="Q315" s="187"/>
      <c r="R315" s="187"/>
      <c r="S315" s="187"/>
      <c r="T315" s="188"/>
      <c r="AT315" s="182" t="s">
        <v>122</v>
      </c>
      <c r="AU315" s="182" t="s">
        <v>80</v>
      </c>
      <c r="AV315" s="12" t="s">
        <v>118</v>
      </c>
      <c r="AW315" s="12" t="s">
        <v>32</v>
      </c>
      <c r="AX315" s="12" t="s">
        <v>78</v>
      </c>
      <c r="AY315" s="182" t="s">
        <v>111</v>
      </c>
    </row>
    <row r="316" s="1" customFormat="1" ht="16.5" customHeight="1">
      <c r="B316" s="157"/>
      <c r="C316" s="189" t="s">
        <v>398</v>
      </c>
      <c r="D316" s="189" t="s">
        <v>266</v>
      </c>
      <c r="E316" s="190" t="s">
        <v>399</v>
      </c>
      <c r="F316" s="191" t="s">
        <v>400</v>
      </c>
      <c r="G316" s="192" t="s">
        <v>116</v>
      </c>
      <c r="H316" s="193">
        <v>2</v>
      </c>
      <c r="I316" s="194"/>
      <c r="J316" s="195">
        <f>ROUND(I316*H316,2)</f>
        <v>0</v>
      </c>
      <c r="K316" s="191" t="s">
        <v>117</v>
      </c>
      <c r="L316" s="196"/>
      <c r="M316" s="197" t="s">
        <v>1</v>
      </c>
      <c r="N316" s="198" t="s">
        <v>41</v>
      </c>
      <c r="O316" s="63"/>
      <c r="P316" s="167">
        <f>O316*H316</f>
        <v>0</v>
      </c>
      <c r="Q316" s="167">
        <v>0.0082100000000000003</v>
      </c>
      <c r="R316" s="167">
        <f>Q316*H316</f>
        <v>0.016420000000000001</v>
      </c>
      <c r="S316" s="167">
        <v>0</v>
      </c>
      <c r="T316" s="168">
        <f>S316*H316</f>
        <v>0</v>
      </c>
      <c r="AR316" s="15" t="s">
        <v>159</v>
      </c>
      <c r="AT316" s="15" t="s">
        <v>266</v>
      </c>
      <c r="AU316" s="15" t="s">
        <v>80</v>
      </c>
      <c r="AY316" s="15" t="s">
        <v>111</v>
      </c>
      <c r="BE316" s="169">
        <f>IF(N316="základní",J316,0)</f>
        <v>0</v>
      </c>
      <c r="BF316" s="169">
        <f>IF(N316="snížená",J316,0)</f>
        <v>0</v>
      </c>
      <c r="BG316" s="169">
        <f>IF(N316="zákl. přenesená",J316,0)</f>
        <v>0</v>
      </c>
      <c r="BH316" s="169">
        <f>IF(N316="sníž. přenesená",J316,0)</f>
        <v>0</v>
      </c>
      <c r="BI316" s="169">
        <f>IF(N316="nulová",J316,0)</f>
        <v>0</v>
      </c>
      <c r="BJ316" s="15" t="s">
        <v>78</v>
      </c>
      <c r="BK316" s="169">
        <f>ROUND(I316*H316,2)</f>
        <v>0</v>
      </c>
      <c r="BL316" s="15" t="s">
        <v>118</v>
      </c>
      <c r="BM316" s="15" t="s">
        <v>401</v>
      </c>
    </row>
    <row r="317" s="1" customFormat="1">
      <c r="B317" s="33"/>
      <c r="D317" s="170" t="s">
        <v>120</v>
      </c>
      <c r="F317" s="171" t="s">
        <v>400</v>
      </c>
      <c r="I317" s="103"/>
      <c r="L317" s="33"/>
      <c r="M317" s="172"/>
      <c r="N317" s="63"/>
      <c r="O317" s="63"/>
      <c r="P317" s="63"/>
      <c r="Q317" s="63"/>
      <c r="R317" s="63"/>
      <c r="S317" s="63"/>
      <c r="T317" s="64"/>
      <c r="AT317" s="15" t="s">
        <v>120</v>
      </c>
      <c r="AU317" s="15" t="s">
        <v>80</v>
      </c>
    </row>
    <row r="318" s="11" customFormat="1">
      <c r="B318" s="173"/>
      <c r="D318" s="170" t="s">
        <v>122</v>
      </c>
      <c r="E318" s="174" t="s">
        <v>1</v>
      </c>
      <c r="F318" s="175" t="s">
        <v>80</v>
      </c>
      <c r="H318" s="176">
        <v>2</v>
      </c>
      <c r="I318" s="177"/>
      <c r="L318" s="173"/>
      <c r="M318" s="178"/>
      <c r="N318" s="179"/>
      <c r="O318" s="179"/>
      <c r="P318" s="179"/>
      <c r="Q318" s="179"/>
      <c r="R318" s="179"/>
      <c r="S318" s="179"/>
      <c r="T318" s="180"/>
      <c r="AT318" s="174" t="s">
        <v>122</v>
      </c>
      <c r="AU318" s="174" t="s">
        <v>80</v>
      </c>
      <c r="AV318" s="11" t="s">
        <v>80</v>
      </c>
      <c r="AW318" s="11" t="s">
        <v>32</v>
      </c>
      <c r="AX318" s="11" t="s">
        <v>70</v>
      </c>
      <c r="AY318" s="174" t="s">
        <v>111</v>
      </c>
    </row>
    <row r="319" s="12" customFormat="1">
      <c r="B319" s="181"/>
      <c r="D319" s="170" t="s">
        <v>122</v>
      </c>
      <c r="E319" s="182" t="s">
        <v>1</v>
      </c>
      <c r="F319" s="183" t="s">
        <v>124</v>
      </c>
      <c r="H319" s="184">
        <v>2</v>
      </c>
      <c r="I319" s="185"/>
      <c r="L319" s="181"/>
      <c r="M319" s="186"/>
      <c r="N319" s="187"/>
      <c r="O319" s="187"/>
      <c r="P319" s="187"/>
      <c r="Q319" s="187"/>
      <c r="R319" s="187"/>
      <c r="S319" s="187"/>
      <c r="T319" s="188"/>
      <c r="AT319" s="182" t="s">
        <v>122</v>
      </c>
      <c r="AU319" s="182" t="s">
        <v>80</v>
      </c>
      <c r="AV319" s="12" t="s">
        <v>118</v>
      </c>
      <c r="AW319" s="12" t="s">
        <v>32</v>
      </c>
      <c r="AX319" s="12" t="s">
        <v>78</v>
      </c>
      <c r="AY319" s="182" t="s">
        <v>111</v>
      </c>
    </row>
    <row r="320" s="1" customFormat="1" ht="16.5" customHeight="1">
      <c r="B320" s="157"/>
      <c r="C320" s="158" t="s">
        <v>402</v>
      </c>
      <c r="D320" s="158" t="s">
        <v>113</v>
      </c>
      <c r="E320" s="159" t="s">
        <v>403</v>
      </c>
      <c r="F320" s="160" t="s">
        <v>404</v>
      </c>
      <c r="G320" s="161" t="s">
        <v>116</v>
      </c>
      <c r="H320" s="162">
        <v>60</v>
      </c>
      <c r="I320" s="163"/>
      <c r="J320" s="164">
        <f>ROUND(I320*H320,2)</f>
        <v>0</v>
      </c>
      <c r="K320" s="160" t="s">
        <v>117</v>
      </c>
      <c r="L320" s="33"/>
      <c r="M320" s="165" t="s">
        <v>1</v>
      </c>
      <c r="N320" s="166" t="s">
        <v>41</v>
      </c>
      <c r="O320" s="63"/>
      <c r="P320" s="167">
        <f>O320*H320</f>
        <v>0</v>
      </c>
      <c r="Q320" s="167">
        <v>3.0000000000000001E-05</v>
      </c>
      <c r="R320" s="167">
        <f>Q320*H320</f>
        <v>0.0018</v>
      </c>
      <c r="S320" s="167">
        <v>0</v>
      </c>
      <c r="T320" s="168">
        <f>S320*H320</f>
        <v>0</v>
      </c>
      <c r="AR320" s="15" t="s">
        <v>118</v>
      </c>
      <c r="AT320" s="15" t="s">
        <v>113</v>
      </c>
      <c r="AU320" s="15" t="s">
        <v>80</v>
      </c>
      <c r="AY320" s="15" t="s">
        <v>111</v>
      </c>
      <c r="BE320" s="169">
        <f>IF(N320="základní",J320,0)</f>
        <v>0</v>
      </c>
      <c r="BF320" s="169">
        <f>IF(N320="snížená",J320,0)</f>
        <v>0</v>
      </c>
      <c r="BG320" s="169">
        <f>IF(N320="zákl. přenesená",J320,0)</f>
        <v>0</v>
      </c>
      <c r="BH320" s="169">
        <f>IF(N320="sníž. přenesená",J320,0)</f>
        <v>0</v>
      </c>
      <c r="BI320" s="169">
        <f>IF(N320="nulová",J320,0)</f>
        <v>0</v>
      </c>
      <c r="BJ320" s="15" t="s">
        <v>78</v>
      </c>
      <c r="BK320" s="169">
        <f>ROUND(I320*H320,2)</f>
        <v>0</v>
      </c>
      <c r="BL320" s="15" t="s">
        <v>118</v>
      </c>
      <c r="BM320" s="15" t="s">
        <v>405</v>
      </c>
    </row>
    <row r="321" s="1" customFormat="1">
      <c r="B321" s="33"/>
      <c r="D321" s="170" t="s">
        <v>120</v>
      </c>
      <c r="F321" s="171" t="s">
        <v>406</v>
      </c>
      <c r="I321" s="103"/>
      <c r="L321" s="33"/>
      <c r="M321" s="172"/>
      <c r="N321" s="63"/>
      <c r="O321" s="63"/>
      <c r="P321" s="63"/>
      <c r="Q321" s="63"/>
      <c r="R321" s="63"/>
      <c r="S321" s="63"/>
      <c r="T321" s="64"/>
      <c r="AT321" s="15" t="s">
        <v>120</v>
      </c>
      <c r="AU321" s="15" t="s">
        <v>80</v>
      </c>
    </row>
    <row r="322" s="11" customFormat="1">
      <c r="B322" s="173"/>
      <c r="D322" s="170" t="s">
        <v>122</v>
      </c>
      <c r="E322" s="174" t="s">
        <v>1</v>
      </c>
      <c r="F322" s="175" t="s">
        <v>407</v>
      </c>
      <c r="H322" s="176">
        <v>60</v>
      </c>
      <c r="I322" s="177"/>
      <c r="L322" s="173"/>
      <c r="M322" s="178"/>
      <c r="N322" s="179"/>
      <c r="O322" s="179"/>
      <c r="P322" s="179"/>
      <c r="Q322" s="179"/>
      <c r="R322" s="179"/>
      <c r="S322" s="179"/>
      <c r="T322" s="180"/>
      <c r="AT322" s="174" t="s">
        <v>122</v>
      </c>
      <c r="AU322" s="174" t="s">
        <v>80</v>
      </c>
      <c r="AV322" s="11" t="s">
        <v>80</v>
      </c>
      <c r="AW322" s="11" t="s">
        <v>32</v>
      </c>
      <c r="AX322" s="11" t="s">
        <v>70</v>
      </c>
      <c r="AY322" s="174" t="s">
        <v>111</v>
      </c>
    </row>
    <row r="323" s="12" customFormat="1">
      <c r="B323" s="181"/>
      <c r="D323" s="170" t="s">
        <v>122</v>
      </c>
      <c r="E323" s="182" t="s">
        <v>1</v>
      </c>
      <c r="F323" s="183" t="s">
        <v>124</v>
      </c>
      <c r="H323" s="184">
        <v>60</v>
      </c>
      <c r="I323" s="185"/>
      <c r="L323" s="181"/>
      <c r="M323" s="186"/>
      <c r="N323" s="187"/>
      <c r="O323" s="187"/>
      <c r="P323" s="187"/>
      <c r="Q323" s="187"/>
      <c r="R323" s="187"/>
      <c r="S323" s="187"/>
      <c r="T323" s="188"/>
      <c r="AT323" s="182" t="s">
        <v>122</v>
      </c>
      <c r="AU323" s="182" t="s">
        <v>80</v>
      </c>
      <c r="AV323" s="12" t="s">
        <v>118</v>
      </c>
      <c r="AW323" s="12" t="s">
        <v>32</v>
      </c>
      <c r="AX323" s="12" t="s">
        <v>78</v>
      </c>
      <c r="AY323" s="182" t="s">
        <v>111</v>
      </c>
    </row>
    <row r="324" s="1" customFormat="1" ht="16.5" customHeight="1">
      <c r="B324" s="157"/>
      <c r="C324" s="189" t="s">
        <v>408</v>
      </c>
      <c r="D324" s="189" t="s">
        <v>266</v>
      </c>
      <c r="E324" s="190" t="s">
        <v>409</v>
      </c>
      <c r="F324" s="191" t="s">
        <v>410</v>
      </c>
      <c r="G324" s="192" t="s">
        <v>116</v>
      </c>
      <c r="H324" s="193">
        <v>60</v>
      </c>
      <c r="I324" s="194"/>
      <c r="J324" s="195">
        <f>ROUND(I324*H324,2)</f>
        <v>0</v>
      </c>
      <c r="K324" s="191" t="s">
        <v>117</v>
      </c>
      <c r="L324" s="196"/>
      <c r="M324" s="197" t="s">
        <v>1</v>
      </c>
      <c r="N324" s="198" t="s">
        <v>41</v>
      </c>
      <c r="O324" s="63"/>
      <c r="P324" s="167">
        <f>O324*H324</f>
        <v>0</v>
      </c>
      <c r="Q324" s="167">
        <v>0.01321</v>
      </c>
      <c r="R324" s="167">
        <f>Q324*H324</f>
        <v>0.79259999999999997</v>
      </c>
      <c r="S324" s="167">
        <v>0</v>
      </c>
      <c r="T324" s="168">
        <f>S324*H324</f>
        <v>0</v>
      </c>
      <c r="AR324" s="15" t="s">
        <v>159</v>
      </c>
      <c r="AT324" s="15" t="s">
        <v>266</v>
      </c>
      <c r="AU324" s="15" t="s">
        <v>80</v>
      </c>
      <c r="AY324" s="15" t="s">
        <v>111</v>
      </c>
      <c r="BE324" s="169">
        <f>IF(N324="základní",J324,0)</f>
        <v>0</v>
      </c>
      <c r="BF324" s="169">
        <f>IF(N324="snížená",J324,0)</f>
        <v>0</v>
      </c>
      <c r="BG324" s="169">
        <f>IF(N324="zákl. přenesená",J324,0)</f>
        <v>0</v>
      </c>
      <c r="BH324" s="169">
        <f>IF(N324="sníž. přenesená",J324,0)</f>
        <v>0</v>
      </c>
      <c r="BI324" s="169">
        <f>IF(N324="nulová",J324,0)</f>
        <v>0</v>
      </c>
      <c r="BJ324" s="15" t="s">
        <v>78</v>
      </c>
      <c r="BK324" s="169">
        <f>ROUND(I324*H324,2)</f>
        <v>0</v>
      </c>
      <c r="BL324" s="15" t="s">
        <v>118</v>
      </c>
      <c r="BM324" s="15" t="s">
        <v>411</v>
      </c>
    </row>
    <row r="325" s="1" customFormat="1">
      <c r="B325" s="33"/>
      <c r="D325" s="170" t="s">
        <v>120</v>
      </c>
      <c r="F325" s="171" t="s">
        <v>410</v>
      </c>
      <c r="I325" s="103"/>
      <c r="L325" s="33"/>
      <c r="M325" s="172"/>
      <c r="N325" s="63"/>
      <c r="O325" s="63"/>
      <c r="P325" s="63"/>
      <c r="Q325" s="63"/>
      <c r="R325" s="63"/>
      <c r="S325" s="63"/>
      <c r="T325" s="64"/>
      <c r="AT325" s="15" t="s">
        <v>120</v>
      </c>
      <c r="AU325" s="15" t="s">
        <v>80</v>
      </c>
    </row>
    <row r="326" s="11" customFormat="1">
      <c r="B326" s="173"/>
      <c r="D326" s="170" t="s">
        <v>122</v>
      </c>
      <c r="E326" s="174" t="s">
        <v>1</v>
      </c>
      <c r="F326" s="175" t="s">
        <v>407</v>
      </c>
      <c r="H326" s="176">
        <v>60</v>
      </c>
      <c r="I326" s="177"/>
      <c r="L326" s="173"/>
      <c r="M326" s="178"/>
      <c r="N326" s="179"/>
      <c r="O326" s="179"/>
      <c r="P326" s="179"/>
      <c r="Q326" s="179"/>
      <c r="R326" s="179"/>
      <c r="S326" s="179"/>
      <c r="T326" s="180"/>
      <c r="AT326" s="174" t="s">
        <v>122</v>
      </c>
      <c r="AU326" s="174" t="s">
        <v>80</v>
      </c>
      <c r="AV326" s="11" t="s">
        <v>80</v>
      </c>
      <c r="AW326" s="11" t="s">
        <v>32</v>
      </c>
      <c r="AX326" s="11" t="s">
        <v>70</v>
      </c>
      <c r="AY326" s="174" t="s">
        <v>111</v>
      </c>
    </row>
    <row r="327" s="12" customFormat="1">
      <c r="B327" s="181"/>
      <c r="D327" s="170" t="s">
        <v>122</v>
      </c>
      <c r="E327" s="182" t="s">
        <v>1</v>
      </c>
      <c r="F327" s="183" t="s">
        <v>124</v>
      </c>
      <c r="H327" s="184">
        <v>60</v>
      </c>
      <c r="I327" s="185"/>
      <c r="L327" s="181"/>
      <c r="M327" s="186"/>
      <c r="N327" s="187"/>
      <c r="O327" s="187"/>
      <c r="P327" s="187"/>
      <c r="Q327" s="187"/>
      <c r="R327" s="187"/>
      <c r="S327" s="187"/>
      <c r="T327" s="188"/>
      <c r="AT327" s="182" t="s">
        <v>122</v>
      </c>
      <c r="AU327" s="182" t="s">
        <v>80</v>
      </c>
      <c r="AV327" s="12" t="s">
        <v>118</v>
      </c>
      <c r="AW327" s="12" t="s">
        <v>32</v>
      </c>
      <c r="AX327" s="12" t="s">
        <v>78</v>
      </c>
      <c r="AY327" s="182" t="s">
        <v>111</v>
      </c>
    </row>
    <row r="328" s="1" customFormat="1" ht="16.5" customHeight="1">
      <c r="B328" s="157"/>
      <c r="C328" s="158" t="s">
        <v>412</v>
      </c>
      <c r="D328" s="158" t="s">
        <v>113</v>
      </c>
      <c r="E328" s="159" t="s">
        <v>413</v>
      </c>
      <c r="F328" s="160" t="s">
        <v>414</v>
      </c>
      <c r="G328" s="161" t="s">
        <v>116</v>
      </c>
      <c r="H328" s="162">
        <v>78</v>
      </c>
      <c r="I328" s="163"/>
      <c r="J328" s="164">
        <f>ROUND(I328*H328,2)</f>
        <v>0</v>
      </c>
      <c r="K328" s="160" t="s">
        <v>117</v>
      </c>
      <c r="L328" s="33"/>
      <c r="M328" s="165" t="s">
        <v>1</v>
      </c>
      <c r="N328" s="166" t="s">
        <v>41</v>
      </c>
      <c r="O328" s="63"/>
      <c r="P328" s="167">
        <f>O328*H328</f>
        <v>0</v>
      </c>
      <c r="Q328" s="167">
        <v>4.0000000000000003E-05</v>
      </c>
      <c r="R328" s="167">
        <f>Q328*H328</f>
        <v>0.0031200000000000004</v>
      </c>
      <c r="S328" s="167">
        <v>0</v>
      </c>
      <c r="T328" s="168">
        <f>S328*H328</f>
        <v>0</v>
      </c>
      <c r="AR328" s="15" t="s">
        <v>118</v>
      </c>
      <c r="AT328" s="15" t="s">
        <v>113</v>
      </c>
      <c r="AU328" s="15" t="s">
        <v>80</v>
      </c>
      <c r="AY328" s="15" t="s">
        <v>111</v>
      </c>
      <c r="BE328" s="169">
        <f>IF(N328="základní",J328,0)</f>
        <v>0</v>
      </c>
      <c r="BF328" s="169">
        <f>IF(N328="snížená",J328,0)</f>
        <v>0</v>
      </c>
      <c r="BG328" s="169">
        <f>IF(N328="zákl. přenesená",J328,0)</f>
        <v>0</v>
      </c>
      <c r="BH328" s="169">
        <f>IF(N328="sníž. přenesená",J328,0)</f>
        <v>0</v>
      </c>
      <c r="BI328" s="169">
        <f>IF(N328="nulová",J328,0)</f>
        <v>0</v>
      </c>
      <c r="BJ328" s="15" t="s">
        <v>78</v>
      </c>
      <c r="BK328" s="169">
        <f>ROUND(I328*H328,2)</f>
        <v>0</v>
      </c>
      <c r="BL328" s="15" t="s">
        <v>118</v>
      </c>
      <c r="BM328" s="15" t="s">
        <v>415</v>
      </c>
    </row>
    <row r="329" s="1" customFormat="1">
      <c r="B329" s="33"/>
      <c r="D329" s="170" t="s">
        <v>120</v>
      </c>
      <c r="F329" s="171" t="s">
        <v>416</v>
      </c>
      <c r="I329" s="103"/>
      <c r="L329" s="33"/>
      <c r="M329" s="172"/>
      <c r="N329" s="63"/>
      <c r="O329" s="63"/>
      <c r="P329" s="63"/>
      <c r="Q329" s="63"/>
      <c r="R329" s="63"/>
      <c r="S329" s="63"/>
      <c r="T329" s="64"/>
      <c r="AT329" s="15" t="s">
        <v>120</v>
      </c>
      <c r="AU329" s="15" t="s">
        <v>80</v>
      </c>
    </row>
    <row r="330" s="11" customFormat="1">
      <c r="B330" s="173"/>
      <c r="D330" s="170" t="s">
        <v>122</v>
      </c>
      <c r="E330" s="174" t="s">
        <v>1</v>
      </c>
      <c r="F330" s="175" t="s">
        <v>417</v>
      </c>
      <c r="H330" s="176">
        <v>78</v>
      </c>
      <c r="I330" s="177"/>
      <c r="L330" s="173"/>
      <c r="M330" s="178"/>
      <c r="N330" s="179"/>
      <c r="O330" s="179"/>
      <c r="P330" s="179"/>
      <c r="Q330" s="179"/>
      <c r="R330" s="179"/>
      <c r="S330" s="179"/>
      <c r="T330" s="180"/>
      <c r="AT330" s="174" t="s">
        <v>122</v>
      </c>
      <c r="AU330" s="174" t="s">
        <v>80</v>
      </c>
      <c r="AV330" s="11" t="s">
        <v>80</v>
      </c>
      <c r="AW330" s="11" t="s">
        <v>32</v>
      </c>
      <c r="AX330" s="11" t="s">
        <v>70</v>
      </c>
      <c r="AY330" s="174" t="s">
        <v>111</v>
      </c>
    </row>
    <row r="331" s="12" customFormat="1">
      <c r="B331" s="181"/>
      <c r="D331" s="170" t="s">
        <v>122</v>
      </c>
      <c r="E331" s="182" t="s">
        <v>1</v>
      </c>
      <c r="F331" s="183" t="s">
        <v>124</v>
      </c>
      <c r="H331" s="184">
        <v>78</v>
      </c>
      <c r="I331" s="185"/>
      <c r="L331" s="181"/>
      <c r="M331" s="186"/>
      <c r="N331" s="187"/>
      <c r="O331" s="187"/>
      <c r="P331" s="187"/>
      <c r="Q331" s="187"/>
      <c r="R331" s="187"/>
      <c r="S331" s="187"/>
      <c r="T331" s="188"/>
      <c r="AT331" s="182" t="s">
        <v>122</v>
      </c>
      <c r="AU331" s="182" t="s">
        <v>80</v>
      </c>
      <c r="AV331" s="12" t="s">
        <v>118</v>
      </c>
      <c r="AW331" s="12" t="s">
        <v>32</v>
      </c>
      <c r="AX331" s="12" t="s">
        <v>78</v>
      </c>
      <c r="AY331" s="182" t="s">
        <v>111</v>
      </c>
    </row>
    <row r="332" s="1" customFormat="1" ht="16.5" customHeight="1">
      <c r="B332" s="157"/>
      <c r="C332" s="189" t="s">
        <v>418</v>
      </c>
      <c r="D332" s="189" t="s">
        <v>266</v>
      </c>
      <c r="E332" s="190" t="s">
        <v>419</v>
      </c>
      <c r="F332" s="191" t="s">
        <v>420</v>
      </c>
      <c r="G332" s="192" t="s">
        <v>116</v>
      </c>
      <c r="H332" s="193">
        <v>78</v>
      </c>
      <c r="I332" s="194"/>
      <c r="J332" s="195">
        <f>ROUND(I332*H332,2)</f>
        <v>0</v>
      </c>
      <c r="K332" s="191" t="s">
        <v>117</v>
      </c>
      <c r="L332" s="196"/>
      <c r="M332" s="197" t="s">
        <v>1</v>
      </c>
      <c r="N332" s="198" t="s">
        <v>41</v>
      </c>
      <c r="O332" s="63"/>
      <c r="P332" s="167">
        <f>O332*H332</f>
        <v>0</v>
      </c>
      <c r="Q332" s="167">
        <v>0.02027</v>
      </c>
      <c r="R332" s="167">
        <f>Q332*H332</f>
        <v>1.5810599999999999</v>
      </c>
      <c r="S332" s="167">
        <v>0</v>
      </c>
      <c r="T332" s="168">
        <f>S332*H332</f>
        <v>0</v>
      </c>
      <c r="AR332" s="15" t="s">
        <v>159</v>
      </c>
      <c r="AT332" s="15" t="s">
        <v>266</v>
      </c>
      <c r="AU332" s="15" t="s">
        <v>80</v>
      </c>
      <c r="AY332" s="15" t="s">
        <v>111</v>
      </c>
      <c r="BE332" s="169">
        <f>IF(N332="základní",J332,0)</f>
        <v>0</v>
      </c>
      <c r="BF332" s="169">
        <f>IF(N332="snížená",J332,0)</f>
        <v>0</v>
      </c>
      <c r="BG332" s="169">
        <f>IF(N332="zákl. přenesená",J332,0)</f>
        <v>0</v>
      </c>
      <c r="BH332" s="169">
        <f>IF(N332="sníž. přenesená",J332,0)</f>
        <v>0</v>
      </c>
      <c r="BI332" s="169">
        <f>IF(N332="nulová",J332,0)</f>
        <v>0</v>
      </c>
      <c r="BJ332" s="15" t="s">
        <v>78</v>
      </c>
      <c r="BK332" s="169">
        <f>ROUND(I332*H332,2)</f>
        <v>0</v>
      </c>
      <c r="BL332" s="15" t="s">
        <v>118</v>
      </c>
      <c r="BM332" s="15" t="s">
        <v>421</v>
      </c>
    </row>
    <row r="333" s="1" customFormat="1">
      <c r="B333" s="33"/>
      <c r="D333" s="170" t="s">
        <v>120</v>
      </c>
      <c r="F333" s="171" t="s">
        <v>420</v>
      </c>
      <c r="I333" s="103"/>
      <c r="L333" s="33"/>
      <c r="M333" s="172"/>
      <c r="N333" s="63"/>
      <c r="O333" s="63"/>
      <c r="P333" s="63"/>
      <c r="Q333" s="63"/>
      <c r="R333" s="63"/>
      <c r="S333" s="63"/>
      <c r="T333" s="64"/>
      <c r="AT333" s="15" t="s">
        <v>120</v>
      </c>
      <c r="AU333" s="15" t="s">
        <v>80</v>
      </c>
    </row>
    <row r="334" s="11" customFormat="1">
      <c r="B334" s="173"/>
      <c r="D334" s="170" t="s">
        <v>122</v>
      </c>
      <c r="E334" s="174" t="s">
        <v>1</v>
      </c>
      <c r="F334" s="175" t="s">
        <v>417</v>
      </c>
      <c r="H334" s="176">
        <v>78</v>
      </c>
      <c r="I334" s="177"/>
      <c r="L334" s="173"/>
      <c r="M334" s="178"/>
      <c r="N334" s="179"/>
      <c r="O334" s="179"/>
      <c r="P334" s="179"/>
      <c r="Q334" s="179"/>
      <c r="R334" s="179"/>
      <c r="S334" s="179"/>
      <c r="T334" s="180"/>
      <c r="AT334" s="174" t="s">
        <v>122</v>
      </c>
      <c r="AU334" s="174" t="s">
        <v>80</v>
      </c>
      <c r="AV334" s="11" t="s">
        <v>80</v>
      </c>
      <c r="AW334" s="11" t="s">
        <v>32</v>
      </c>
      <c r="AX334" s="11" t="s">
        <v>70</v>
      </c>
      <c r="AY334" s="174" t="s">
        <v>111</v>
      </c>
    </row>
    <row r="335" s="12" customFormat="1">
      <c r="B335" s="181"/>
      <c r="D335" s="170" t="s">
        <v>122</v>
      </c>
      <c r="E335" s="182" t="s">
        <v>1</v>
      </c>
      <c r="F335" s="183" t="s">
        <v>124</v>
      </c>
      <c r="H335" s="184">
        <v>78</v>
      </c>
      <c r="I335" s="185"/>
      <c r="L335" s="181"/>
      <c r="M335" s="186"/>
      <c r="N335" s="187"/>
      <c r="O335" s="187"/>
      <c r="P335" s="187"/>
      <c r="Q335" s="187"/>
      <c r="R335" s="187"/>
      <c r="S335" s="187"/>
      <c r="T335" s="188"/>
      <c r="AT335" s="182" t="s">
        <v>122</v>
      </c>
      <c r="AU335" s="182" t="s">
        <v>80</v>
      </c>
      <c r="AV335" s="12" t="s">
        <v>118</v>
      </c>
      <c r="AW335" s="12" t="s">
        <v>32</v>
      </c>
      <c r="AX335" s="12" t="s">
        <v>78</v>
      </c>
      <c r="AY335" s="182" t="s">
        <v>111</v>
      </c>
    </row>
    <row r="336" s="1" customFormat="1" ht="16.5" customHeight="1">
      <c r="B336" s="157"/>
      <c r="C336" s="158" t="s">
        <v>422</v>
      </c>
      <c r="D336" s="158" t="s">
        <v>113</v>
      </c>
      <c r="E336" s="159" t="s">
        <v>423</v>
      </c>
      <c r="F336" s="160" t="s">
        <v>424</v>
      </c>
      <c r="G336" s="161" t="s">
        <v>324</v>
      </c>
      <c r="H336" s="162">
        <v>1</v>
      </c>
      <c r="I336" s="163"/>
      <c r="J336" s="164">
        <f>ROUND(I336*H336,2)</f>
        <v>0</v>
      </c>
      <c r="K336" s="160" t="s">
        <v>117</v>
      </c>
      <c r="L336" s="33"/>
      <c r="M336" s="165" t="s">
        <v>1</v>
      </c>
      <c r="N336" s="166" t="s">
        <v>41</v>
      </c>
      <c r="O336" s="63"/>
      <c r="P336" s="167">
        <f>O336*H336</f>
        <v>0</v>
      </c>
      <c r="Q336" s="167">
        <v>0</v>
      </c>
      <c r="R336" s="167">
        <f>Q336*H336</f>
        <v>0</v>
      </c>
      <c r="S336" s="167">
        <v>0</v>
      </c>
      <c r="T336" s="168">
        <f>S336*H336</f>
        <v>0</v>
      </c>
      <c r="AR336" s="15" t="s">
        <v>118</v>
      </c>
      <c r="AT336" s="15" t="s">
        <v>113</v>
      </c>
      <c r="AU336" s="15" t="s">
        <v>80</v>
      </c>
      <c r="AY336" s="15" t="s">
        <v>111</v>
      </c>
      <c r="BE336" s="169">
        <f>IF(N336="základní",J336,0)</f>
        <v>0</v>
      </c>
      <c r="BF336" s="169">
        <f>IF(N336="snížená",J336,0)</f>
        <v>0</v>
      </c>
      <c r="BG336" s="169">
        <f>IF(N336="zákl. přenesená",J336,0)</f>
        <v>0</v>
      </c>
      <c r="BH336" s="169">
        <f>IF(N336="sníž. přenesená",J336,0)</f>
        <v>0</v>
      </c>
      <c r="BI336" s="169">
        <f>IF(N336="nulová",J336,0)</f>
        <v>0</v>
      </c>
      <c r="BJ336" s="15" t="s">
        <v>78</v>
      </c>
      <c r="BK336" s="169">
        <f>ROUND(I336*H336,2)</f>
        <v>0</v>
      </c>
      <c r="BL336" s="15" t="s">
        <v>118</v>
      </c>
      <c r="BM336" s="15" t="s">
        <v>425</v>
      </c>
    </row>
    <row r="337" s="1" customFormat="1">
      <c r="B337" s="33"/>
      <c r="D337" s="170" t="s">
        <v>120</v>
      </c>
      <c r="F337" s="171" t="s">
        <v>426</v>
      </c>
      <c r="I337" s="103"/>
      <c r="L337" s="33"/>
      <c r="M337" s="172"/>
      <c r="N337" s="63"/>
      <c r="O337" s="63"/>
      <c r="P337" s="63"/>
      <c r="Q337" s="63"/>
      <c r="R337" s="63"/>
      <c r="S337" s="63"/>
      <c r="T337" s="64"/>
      <c r="AT337" s="15" t="s">
        <v>120</v>
      </c>
      <c r="AU337" s="15" t="s">
        <v>80</v>
      </c>
    </row>
    <row r="338" s="11" customFormat="1">
      <c r="B338" s="173"/>
      <c r="D338" s="170" t="s">
        <v>122</v>
      </c>
      <c r="E338" s="174" t="s">
        <v>1</v>
      </c>
      <c r="F338" s="175" t="s">
        <v>78</v>
      </c>
      <c r="H338" s="176">
        <v>1</v>
      </c>
      <c r="I338" s="177"/>
      <c r="L338" s="173"/>
      <c r="M338" s="178"/>
      <c r="N338" s="179"/>
      <c r="O338" s="179"/>
      <c r="P338" s="179"/>
      <c r="Q338" s="179"/>
      <c r="R338" s="179"/>
      <c r="S338" s="179"/>
      <c r="T338" s="180"/>
      <c r="AT338" s="174" t="s">
        <v>122</v>
      </c>
      <c r="AU338" s="174" t="s">
        <v>80</v>
      </c>
      <c r="AV338" s="11" t="s">
        <v>80</v>
      </c>
      <c r="AW338" s="11" t="s">
        <v>32</v>
      </c>
      <c r="AX338" s="11" t="s">
        <v>70</v>
      </c>
      <c r="AY338" s="174" t="s">
        <v>111</v>
      </c>
    </row>
    <row r="339" s="12" customFormat="1">
      <c r="B339" s="181"/>
      <c r="D339" s="170" t="s">
        <v>122</v>
      </c>
      <c r="E339" s="182" t="s">
        <v>1</v>
      </c>
      <c r="F339" s="183" t="s">
        <v>124</v>
      </c>
      <c r="H339" s="184">
        <v>1</v>
      </c>
      <c r="I339" s="185"/>
      <c r="L339" s="181"/>
      <c r="M339" s="186"/>
      <c r="N339" s="187"/>
      <c r="O339" s="187"/>
      <c r="P339" s="187"/>
      <c r="Q339" s="187"/>
      <c r="R339" s="187"/>
      <c r="S339" s="187"/>
      <c r="T339" s="188"/>
      <c r="AT339" s="182" t="s">
        <v>122</v>
      </c>
      <c r="AU339" s="182" t="s">
        <v>80</v>
      </c>
      <c r="AV339" s="12" t="s">
        <v>118</v>
      </c>
      <c r="AW339" s="12" t="s">
        <v>32</v>
      </c>
      <c r="AX339" s="12" t="s">
        <v>78</v>
      </c>
      <c r="AY339" s="182" t="s">
        <v>111</v>
      </c>
    </row>
    <row r="340" s="1" customFormat="1" ht="16.5" customHeight="1">
      <c r="B340" s="157"/>
      <c r="C340" s="189" t="s">
        <v>427</v>
      </c>
      <c r="D340" s="189" t="s">
        <v>266</v>
      </c>
      <c r="E340" s="190" t="s">
        <v>428</v>
      </c>
      <c r="F340" s="191" t="s">
        <v>429</v>
      </c>
      <c r="G340" s="192" t="s">
        <v>324</v>
      </c>
      <c r="H340" s="193">
        <v>1</v>
      </c>
      <c r="I340" s="194"/>
      <c r="J340" s="195">
        <f>ROUND(I340*H340,2)</f>
        <v>0</v>
      </c>
      <c r="K340" s="191" t="s">
        <v>117</v>
      </c>
      <c r="L340" s="196"/>
      <c r="M340" s="197" t="s">
        <v>1</v>
      </c>
      <c r="N340" s="198" t="s">
        <v>41</v>
      </c>
      <c r="O340" s="63"/>
      <c r="P340" s="167">
        <f>O340*H340</f>
        <v>0</v>
      </c>
      <c r="Q340" s="167">
        <v>0.0011000000000000001</v>
      </c>
      <c r="R340" s="167">
        <f>Q340*H340</f>
        <v>0.0011000000000000001</v>
      </c>
      <c r="S340" s="167">
        <v>0</v>
      </c>
      <c r="T340" s="168">
        <f>S340*H340</f>
        <v>0</v>
      </c>
      <c r="AR340" s="15" t="s">
        <v>159</v>
      </c>
      <c r="AT340" s="15" t="s">
        <v>266</v>
      </c>
      <c r="AU340" s="15" t="s">
        <v>80</v>
      </c>
      <c r="AY340" s="15" t="s">
        <v>111</v>
      </c>
      <c r="BE340" s="169">
        <f>IF(N340="základní",J340,0)</f>
        <v>0</v>
      </c>
      <c r="BF340" s="169">
        <f>IF(N340="snížená",J340,0)</f>
        <v>0</v>
      </c>
      <c r="BG340" s="169">
        <f>IF(N340="zákl. přenesená",J340,0)</f>
        <v>0</v>
      </c>
      <c r="BH340" s="169">
        <f>IF(N340="sníž. přenesená",J340,0)</f>
        <v>0</v>
      </c>
      <c r="BI340" s="169">
        <f>IF(N340="nulová",J340,0)</f>
        <v>0</v>
      </c>
      <c r="BJ340" s="15" t="s">
        <v>78</v>
      </c>
      <c r="BK340" s="169">
        <f>ROUND(I340*H340,2)</f>
        <v>0</v>
      </c>
      <c r="BL340" s="15" t="s">
        <v>118</v>
      </c>
      <c r="BM340" s="15" t="s">
        <v>430</v>
      </c>
    </row>
    <row r="341" s="1" customFormat="1">
      <c r="B341" s="33"/>
      <c r="D341" s="170" t="s">
        <v>120</v>
      </c>
      <c r="F341" s="171" t="s">
        <v>429</v>
      </c>
      <c r="I341" s="103"/>
      <c r="L341" s="33"/>
      <c r="M341" s="172"/>
      <c r="N341" s="63"/>
      <c r="O341" s="63"/>
      <c r="P341" s="63"/>
      <c r="Q341" s="63"/>
      <c r="R341" s="63"/>
      <c r="S341" s="63"/>
      <c r="T341" s="64"/>
      <c r="AT341" s="15" t="s">
        <v>120</v>
      </c>
      <c r="AU341" s="15" t="s">
        <v>80</v>
      </c>
    </row>
    <row r="342" s="11" customFormat="1">
      <c r="B342" s="173"/>
      <c r="D342" s="170" t="s">
        <v>122</v>
      </c>
      <c r="E342" s="174" t="s">
        <v>1</v>
      </c>
      <c r="F342" s="175" t="s">
        <v>78</v>
      </c>
      <c r="H342" s="176">
        <v>1</v>
      </c>
      <c r="I342" s="177"/>
      <c r="L342" s="173"/>
      <c r="M342" s="178"/>
      <c r="N342" s="179"/>
      <c r="O342" s="179"/>
      <c r="P342" s="179"/>
      <c r="Q342" s="179"/>
      <c r="R342" s="179"/>
      <c r="S342" s="179"/>
      <c r="T342" s="180"/>
      <c r="AT342" s="174" t="s">
        <v>122</v>
      </c>
      <c r="AU342" s="174" t="s">
        <v>80</v>
      </c>
      <c r="AV342" s="11" t="s">
        <v>80</v>
      </c>
      <c r="AW342" s="11" t="s">
        <v>32</v>
      </c>
      <c r="AX342" s="11" t="s">
        <v>70</v>
      </c>
      <c r="AY342" s="174" t="s">
        <v>111</v>
      </c>
    </row>
    <row r="343" s="12" customFormat="1">
      <c r="B343" s="181"/>
      <c r="D343" s="170" t="s">
        <v>122</v>
      </c>
      <c r="E343" s="182" t="s">
        <v>1</v>
      </c>
      <c r="F343" s="183" t="s">
        <v>124</v>
      </c>
      <c r="H343" s="184">
        <v>1</v>
      </c>
      <c r="I343" s="185"/>
      <c r="L343" s="181"/>
      <c r="M343" s="186"/>
      <c r="N343" s="187"/>
      <c r="O343" s="187"/>
      <c r="P343" s="187"/>
      <c r="Q343" s="187"/>
      <c r="R343" s="187"/>
      <c r="S343" s="187"/>
      <c r="T343" s="188"/>
      <c r="AT343" s="182" t="s">
        <v>122</v>
      </c>
      <c r="AU343" s="182" t="s">
        <v>80</v>
      </c>
      <c r="AV343" s="12" t="s">
        <v>118</v>
      </c>
      <c r="AW343" s="12" t="s">
        <v>32</v>
      </c>
      <c r="AX343" s="12" t="s">
        <v>78</v>
      </c>
      <c r="AY343" s="182" t="s">
        <v>111</v>
      </c>
    </row>
    <row r="344" s="1" customFormat="1" ht="16.5" customHeight="1">
      <c r="B344" s="157"/>
      <c r="C344" s="158" t="s">
        <v>431</v>
      </c>
      <c r="D344" s="158" t="s">
        <v>113</v>
      </c>
      <c r="E344" s="159" t="s">
        <v>432</v>
      </c>
      <c r="F344" s="160" t="s">
        <v>433</v>
      </c>
      <c r="G344" s="161" t="s">
        <v>324</v>
      </c>
      <c r="H344" s="162">
        <v>1</v>
      </c>
      <c r="I344" s="163"/>
      <c r="J344" s="164">
        <f>ROUND(I344*H344,2)</f>
        <v>0</v>
      </c>
      <c r="K344" s="160" t="s">
        <v>117</v>
      </c>
      <c r="L344" s="33"/>
      <c r="M344" s="165" t="s">
        <v>1</v>
      </c>
      <c r="N344" s="166" t="s">
        <v>41</v>
      </c>
      <c r="O344" s="63"/>
      <c r="P344" s="167">
        <f>O344*H344</f>
        <v>0</v>
      </c>
      <c r="Q344" s="167">
        <v>0</v>
      </c>
      <c r="R344" s="167">
        <f>Q344*H344</f>
        <v>0</v>
      </c>
      <c r="S344" s="167">
        <v>0</v>
      </c>
      <c r="T344" s="168">
        <f>S344*H344</f>
        <v>0</v>
      </c>
      <c r="AR344" s="15" t="s">
        <v>118</v>
      </c>
      <c r="AT344" s="15" t="s">
        <v>113</v>
      </c>
      <c r="AU344" s="15" t="s">
        <v>80</v>
      </c>
      <c r="AY344" s="15" t="s">
        <v>111</v>
      </c>
      <c r="BE344" s="169">
        <f>IF(N344="základní",J344,0)</f>
        <v>0</v>
      </c>
      <c r="BF344" s="169">
        <f>IF(N344="snížená",J344,0)</f>
        <v>0</v>
      </c>
      <c r="BG344" s="169">
        <f>IF(N344="zákl. přenesená",J344,0)</f>
        <v>0</v>
      </c>
      <c r="BH344" s="169">
        <f>IF(N344="sníž. přenesená",J344,0)</f>
        <v>0</v>
      </c>
      <c r="BI344" s="169">
        <f>IF(N344="nulová",J344,0)</f>
        <v>0</v>
      </c>
      <c r="BJ344" s="15" t="s">
        <v>78</v>
      </c>
      <c r="BK344" s="169">
        <f>ROUND(I344*H344,2)</f>
        <v>0</v>
      </c>
      <c r="BL344" s="15" t="s">
        <v>118</v>
      </c>
      <c r="BM344" s="15" t="s">
        <v>434</v>
      </c>
    </row>
    <row r="345" s="1" customFormat="1">
      <c r="B345" s="33"/>
      <c r="D345" s="170" t="s">
        <v>120</v>
      </c>
      <c r="F345" s="171" t="s">
        <v>435</v>
      </c>
      <c r="I345" s="103"/>
      <c r="L345" s="33"/>
      <c r="M345" s="172"/>
      <c r="N345" s="63"/>
      <c r="O345" s="63"/>
      <c r="P345" s="63"/>
      <c r="Q345" s="63"/>
      <c r="R345" s="63"/>
      <c r="S345" s="63"/>
      <c r="T345" s="64"/>
      <c r="AT345" s="15" t="s">
        <v>120</v>
      </c>
      <c r="AU345" s="15" t="s">
        <v>80</v>
      </c>
    </row>
    <row r="346" s="11" customFormat="1">
      <c r="B346" s="173"/>
      <c r="D346" s="170" t="s">
        <v>122</v>
      </c>
      <c r="E346" s="174" t="s">
        <v>1</v>
      </c>
      <c r="F346" s="175" t="s">
        <v>78</v>
      </c>
      <c r="H346" s="176">
        <v>1</v>
      </c>
      <c r="I346" s="177"/>
      <c r="L346" s="173"/>
      <c r="M346" s="178"/>
      <c r="N346" s="179"/>
      <c r="O346" s="179"/>
      <c r="P346" s="179"/>
      <c r="Q346" s="179"/>
      <c r="R346" s="179"/>
      <c r="S346" s="179"/>
      <c r="T346" s="180"/>
      <c r="AT346" s="174" t="s">
        <v>122</v>
      </c>
      <c r="AU346" s="174" t="s">
        <v>80</v>
      </c>
      <c r="AV346" s="11" t="s">
        <v>80</v>
      </c>
      <c r="AW346" s="11" t="s">
        <v>32</v>
      </c>
      <c r="AX346" s="11" t="s">
        <v>70</v>
      </c>
      <c r="AY346" s="174" t="s">
        <v>111</v>
      </c>
    </row>
    <row r="347" s="12" customFormat="1">
      <c r="B347" s="181"/>
      <c r="D347" s="170" t="s">
        <v>122</v>
      </c>
      <c r="E347" s="182" t="s">
        <v>1</v>
      </c>
      <c r="F347" s="183" t="s">
        <v>124</v>
      </c>
      <c r="H347" s="184">
        <v>1</v>
      </c>
      <c r="I347" s="185"/>
      <c r="L347" s="181"/>
      <c r="M347" s="186"/>
      <c r="N347" s="187"/>
      <c r="O347" s="187"/>
      <c r="P347" s="187"/>
      <c r="Q347" s="187"/>
      <c r="R347" s="187"/>
      <c r="S347" s="187"/>
      <c r="T347" s="188"/>
      <c r="AT347" s="182" t="s">
        <v>122</v>
      </c>
      <c r="AU347" s="182" t="s">
        <v>80</v>
      </c>
      <c r="AV347" s="12" t="s">
        <v>118</v>
      </c>
      <c r="AW347" s="12" t="s">
        <v>32</v>
      </c>
      <c r="AX347" s="12" t="s">
        <v>78</v>
      </c>
      <c r="AY347" s="182" t="s">
        <v>111</v>
      </c>
    </row>
    <row r="348" s="1" customFormat="1" ht="16.5" customHeight="1">
      <c r="B348" s="157"/>
      <c r="C348" s="189" t="s">
        <v>436</v>
      </c>
      <c r="D348" s="189" t="s">
        <v>266</v>
      </c>
      <c r="E348" s="190" t="s">
        <v>437</v>
      </c>
      <c r="F348" s="191" t="s">
        <v>438</v>
      </c>
      <c r="G348" s="192" t="s">
        <v>324</v>
      </c>
      <c r="H348" s="193">
        <v>1</v>
      </c>
      <c r="I348" s="194"/>
      <c r="J348" s="195">
        <f>ROUND(I348*H348,2)</f>
        <v>0</v>
      </c>
      <c r="K348" s="191" t="s">
        <v>117</v>
      </c>
      <c r="L348" s="196"/>
      <c r="M348" s="197" t="s">
        <v>1</v>
      </c>
      <c r="N348" s="198" t="s">
        <v>41</v>
      </c>
      <c r="O348" s="63"/>
      <c r="P348" s="167">
        <f>O348*H348</f>
        <v>0</v>
      </c>
      <c r="Q348" s="167">
        <v>0.0015</v>
      </c>
      <c r="R348" s="167">
        <f>Q348*H348</f>
        <v>0.0015</v>
      </c>
      <c r="S348" s="167">
        <v>0</v>
      </c>
      <c r="T348" s="168">
        <f>S348*H348</f>
        <v>0</v>
      </c>
      <c r="AR348" s="15" t="s">
        <v>159</v>
      </c>
      <c r="AT348" s="15" t="s">
        <v>266</v>
      </c>
      <c r="AU348" s="15" t="s">
        <v>80</v>
      </c>
      <c r="AY348" s="15" t="s">
        <v>111</v>
      </c>
      <c r="BE348" s="169">
        <f>IF(N348="základní",J348,0)</f>
        <v>0</v>
      </c>
      <c r="BF348" s="169">
        <f>IF(N348="snížená",J348,0)</f>
        <v>0</v>
      </c>
      <c r="BG348" s="169">
        <f>IF(N348="zákl. přenesená",J348,0)</f>
        <v>0</v>
      </c>
      <c r="BH348" s="169">
        <f>IF(N348="sníž. přenesená",J348,0)</f>
        <v>0</v>
      </c>
      <c r="BI348" s="169">
        <f>IF(N348="nulová",J348,0)</f>
        <v>0</v>
      </c>
      <c r="BJ348" s="15" t="s">
        <v>78</v>
      </c>
      <c r="BK348" s="169">
        <f>ROUND(I348*H348,2)</f>
        <v>0</v>
      </c>
      <c r="BL348" s="15" t="s">
        <v>118</v>
      </c>
      <c r="BM348" s="15" t="s">
        <v>439</v>
      </c>
    </row>
    <row r="349" s="1" customFormat="1">
      <c r="B349" s="33"/>
      <c r="D349" s="170" t="s">
        <v>120</v>
      </c>
      <c r="F349" s="171" t="s">
        <v>438</v>
      </c>
      <c r="I349" s="103"/>
      <c r="L349" s="33"/>
      <c r="M349" s="172"/>
      <c r="N349" s="63"/>
      <c r="O349" s="63"/>
      <c r="P349" s="63"/>
      <c r="Q349" s="63"/>
      <c r="R349" s="63"/>
      <c r="S349" s="63"/>
      <c r="T349" s="64"/>
      <c r="AT349" s="15" t="s">
        <v>120</v>
      </c>
      <c r="AU349" s="15" t="s">
        <v>80</v>
      </c>
    </row>
    <row r="350" s="11" customFormat="1">
      <c r="B350" s="173"/>
      <c r="D350" s="170" t="s">
        <v>122</v>
      </c>
      <c r="E350" s="174" t="s">
        <v>1</v>
      </c>
      <c r="F350" s="175" t="s">
        <v>78</v>
      </c>
      <c r="H350" s="176">
        <v>1</v>
      </c>
      <c r="I350" s="177"/>
      <c r="L350" s="173"/>
      <c r="M350" s="178"/>
      <c r="N350" s="179"/>
      <c r="O350" s="179"/>
      <c r="P350" s="179"/>
      <c r="Q350" s="179"/>
      <c r="R350" s="179"/>
      <c r="S350" s="179"/>
      <c r="T350" s="180"/>
      <c r="AT350" s="174" t="s">
        <v>122</v>
      </c>
      <c r="AU350" s="174" t="s">
        <v>80</v>
      </c>
      <c r="AV350" s="11" t="s">
        <v>80</v>
      </c>
      <c r="AW350" s="11" t="s">
        <v>32</v>
      </c>
      <c r="AX350" s="11" t="s">
        <v>70</v>
      </c>
      <c r="AY350" s="174" t="s">
        <v>111</v>
      </c>
    </row>
    <row r="351" s="12" customFormat="1">
      <c r="B351" s="181"/>
      <c r="D351" s="170" t="s">
        <v>122</v>
      </c>
      <c r="E351" s="182" t="s">
        <v>1</v>
      </c>
      <c r="F351" s="183" t="s">
        <v>124</v>
      </c>
      <c r="H351" s="184">
        <v>1</v>
      </c>
      <c r="I351" s="185"/>
      <c r="L351" s="181"/>
      <c r="M351" s="186"/>
      <c r="N351" s="187"/>
      <c r="O351" s="187"/>
      <c r="P351" s="187"/>
      <c r="Q351" s="187"/>
      <c r="R351" s="187"/>
      <c r="S351" s="187"/>
      <c r="T351" s="188"/>
      <c r="AT351" s="182" t="s">
        <v>122</v>
      </c>
      <c r="AU351" s="182" t="s">
        <v>80</v>
      </c>
      <c r="AV351" s="12" t="s">
        <v>118</v>
      </c>
      <c r="AW351" s="12" t="s">
        <v>32</v>
      </c>
      <c r="AX351" s="12" t="s">
        <v>78</v>
      </c>
      <c r="AY351" s="182" t="s">
        <v>111</v>
      </c>
    </row>
    <row r="352" s="1" customFormat="1" ht="16.5" customHeight="1">
      <c r="B352" s="157"/>
      <c r="C352" s="158" t="s">
        <v>440</v>
      </c>
      <c r="D352" s="158" t="s">
        <v>113</v>
      </c>
      <c r="E352" s="159" t="s">
        <v>441</v>
      </c>
      <c r="F352" s="160" t="s">
        <v>442</v>
      </c>
      <c r="G352" s="161" t="s">
        <v>324</v>
      </c>
      <c r="H352" s="162">
        <v>7</v>
      </c>
      <c r="I352" s="163"/>
      <c r="J352" s="164">
        <f>ROUND(I352*H352,2)</f>
        <v>0</v>
      </c>
      <c r="K352" s="160" t="s">
        <v>117</v>
      </c>
      <c r="L352" s="33"/>
      <c r="M352" s="165" t="s">
        <v>1</v>
      </c>
      <c r="N352" s="166" t="s">
        <v>41</v>
      </c>
      <c r="O352" s="63"/>
      <c r="P352" s="167">
        <f>O352*H352</f>
        <v>0</v>
      </c>
      <c r="Q352" s="167">
        <v>0</v>
      </c>
      <c r="R352" s="167">
        <f>Q352*H352</f>
        <v>0</v>
      </c>
      <c r="S352" s="167">
        <v>0</v>
      </c>
      <c r="T352" s="168">
        <f>S352*H352</f>
        <v>0</v>
      </c>
      <c r="AR352" s="15" t="s">
        <v>118</v>
      </c>
      <c r="AT352" s="15" t="s">
        <v>113</v>
      </c>
      <c r="AU352" s="15" t="s">
        <v>80</v>
      </c>
      <c r="AY352" s="15" t="s">
        <v>111</v>
      </c>
      <c r="BE352" s="169">
        <f>IF(N352="základní",J352,0)</f>
        <v>0</v>
      </c>
      <c r="BF352" s="169">
        <f>IF(N352="snížená",J352,0)</f>
        <v>0</v>
      </c>
      <c r="BG352" s="169">
        <f>IF(N352="zákl. přenesená",J352,0)</f>
        <v>0</v>
      </c>
      <c r="BH352" s="169">
        <f>IF(N352="sníž. přenesená",J352,0)</f>
        <v>0</v>
      </c>
      <c r="BI352" s="169">
        <f>IF(N352="nulová",J352,0)</f>
        <v>0</v>
      </c>
      <c r="BJ352" s="15" t="s">
        <v>78</v>
      </c>
      <c r="BK352" s="169">
        <f>ROUND(I352*H352,2)</f>
        <v>0</v>
      </c>
      <c r="BL352" s="15" t="s">
        <v>118</v>
      </c>
      <c r="BM352" s="15" t="s">
        <v>443</v>
      </c>
    </row>
    <row r="353" s="1" customFormat="1">
      <c r="B353" s="33"/>
      <c r="D353" s="170" t="s">
        <v>120</v>
      </c>
      <c r="F353" s="171" t="s">
        <v>444</v>
      </c>
      <c r="I353" s="103"/>
      <c r="L353" s="33"/>
      <c r="M353" s="172"/>
      <c r="N353" s="63"/>
      <c r="O353" s="63"/>
      <c r="P353" s="63"/>
      <c r="Q353" s="63"/>
      <c r="R353" s="63"/>
      <c r="S353" s="63"/>
      <c r="T353" s="64"/>
      <c r="AT353" s="15" t="s">
        <v>120</v>
      </c>
      <c r="AU353" s="15" t="s">
        <v>80</v>
      </c>
    </row>
    <row r="354" s="11" customFormat="1">
      <c r="B354" s="173"/>
      <c r="D354" s="170" t="s">
        <v>122</v>
      </c>
      <c r="E354" s="174" t="s">
        <v>1</v>
      </c>
      <c r="F354" s="175" t="s">
        <v>445</v>
      </c>
      <c r="H354" s="176">
        <v>7</v>
      </c>
      <c r="I354" s="177"/>
      <c r="L354" s="173"/>
      <c r="M354" s="178"/>
      <c r="N354" s="179"/>
      <c r="O354" s="179"/>
      <c r="P354" s="179"/>
      <c r="Q354" s="179"/>
      <c r="R354" s="179"/>
      <c r="S354" s="179"/>
      <c r="T354" s="180"/>
      <c r="AT354" s="174" t="s">
        <v>122</v>
      </c>
      <c r="AU354" s="174" t="s">
        <v>80</v>
      </c>
      <c r="AV354" s="11" t="s">
        <v>80</v>
      </c>
      <c r="AW354" s="11" t="s">
        <v>32</v>
      </c>
      <c r="AX354" s="11" t="s">
        <v>70</v>
      </c>
      <c r="AY354" s="174" t="s">
        <v>111</v>
      </c>
    </row>
    <row r="355" s="12" customFormat="1">
      <c r="B355" s="181"/>
      <c r="D355" s="170" t="s">
        <v>122</v>
      </c>
      <c r="E355" s="182" t="s">
        <v>1</v>
      </c>
      <c r="F355" s="183" t="s">
        <v>124</v>
      </c>
      <c r="H355" s="184">
        <v>7</v>
      </c>
      <c r="I355" s="185"/>
      <c r="L355" s="181"/>
      <c r="M355" s="186"/>
      <c r="N355" s="187"/>
      <c r="O355" s="187"/>
      <c r="P355" s="187"/>
      <c r="Q355" s="187"/>
      <c r="R355" s="187"/>
      <c r="S355" s="187"/>
      <c r="T355" s="188"/>
      <c r="AT355" s="182" t="s">
        <v>122</v>
      </c>
      <c r="AU355" s="182" t="s">
        <v>80</v>
      </c>
      <c r="AV355" s="12" t="s">
        <v>118</v>
      </c>
      <c r="AW355" s="12" t="s">
        <v>32</v>
      </c>
      <c r="AX355" s="12" t="s">
        <v>78</v>
      </c>
      <c r="AY355" s="182" t="s">
        <v>111</v>
      </c>
    </row>
    <row r="356" s="1" customFormat="1" ht="16.5" customHeight="1">
      <c r="B356" s="157"/>
      <c r="C356" s="189" t="s">
        <v>446</v>
      </c>
      <c r="D356" s="189" t="s">
        <v>266</v>
      </c>
      <c r="E356" s="190" t="s">
        <v>447</v>
      </c>
      <c r="F356" s="191" t="s">
        <v>448</v>
      </c>
      <c r="G356" s="192" t="s">
        <v>324</v>
      </c>
      <c r="H356" s="193">
        <v>1</v>
      </c>
      <c r="I356" s="194"/>
      <c r="J356" s="195">
        <f>ROUND(I356*H356,2)</f>
        <v>0</v>
      </c>
      <c r="K356" s="191" t="s">
        <v>117</v>
      </c>
      <c r="L356" s="196"/>
      <c r="M356" s="197" t="s">
        <v>1</v>
      </c>
      <c r="N356" s="198" t="s">
        <v>41</v>
      </c>
      <c r="O356" s="63"/>
      <c r="P356" s="167">
        <f>O356*H356</f>
        <v>0</v>
      </c>
      <c r="Q356" s="167">
        <v>0.00054000000000000001</v>
      </c>
      <c r="R356" s="167">
        <f>Q356*H356</f>
        <v>0.00054000000000000001</v>
      </c>
      <c r="S356" s="167">
        <v>0</v>
      </c>
      <c r="T356" s="168">
        <f>S356*H356</f>
        <v>0</v>
      </c>
      <c r="AR356" s="15" t="s">
        <v>159</v>
      </c>
      <c r="AT356" s="15" t="s">
        <v>266</v>
      </c>
      <c r="AU356" s="15" t="s">
        <v>80</v>
      </c>
      <c r="AY356" s="15" t="s">
        <v>111</v>
      </c>
      <c r="BE356" s="169">
        <f>IF(N356="základní",J356,0)</f>
        <v>0</v>
      </c>
      <c r="BF356" s="169">
        <f>IF(N356="snížená",J356,0)</f>
        <v>0</v>
      </c>
      <c r="BG356" s="169">
        <f>IF(N356="zákl. přenesená",J356,0)</f>
        <v>0</v>
      </c>
      <c r="BH356" s="169">
        <f>IF(N356="sníž. přenesená",J356,0)</f>
        <v>0</v>
      </c>
      <c r="BI356" s="169">
        <f>IF(N356="nulová",J356,0)</f>
        <v>0</v>
      </c>
      <c r="BJ356" s="15" t="s">
        <v>78</v>
      </c>
      <c r="BK356" s="169">
        <f>ROUND(I356*H356,2)</f>
        <v>0</v>
      </c>
      <c r="BL356" s="15" t="s">
        <v>118</v>
      </c>
      <c r="BM356" s="15" t="s">
        <v>449</v>
      </c>
    </row>
    <row r="357" s="1" customFormat="1">
      <c r="B357" s="33"/>
      <c r="D357" s="170" t="s">
        <v>120</v>
      </c>
      <c r="F357" s="171" t="s">
        <v>448</v>
      </c>
      <c r="I357" s="103"/>
      <c r="L357" s="33"/>
      <c r="M357" s="172"/>
      <c r="N357" s="63"/>
      <c r="O357" s="63"/>
      <c r="P357" s="63"/>
      <c r="Q357" s="63"/>
      <c r="R357" s="63"/>
      <c r="S357" s="63"/>
      <c r="T357" s="64"/>
      <c r="AT357" s="15" t="s">
        <v>120</v>
      </c>
      <c r="AU357" s="15" t="s">
        <v>80</v>
      </c>
    </row>
    <row r="358" s="11" customFormat="1">
      <c r="B358" s="173"/>
      <c r="D358" s="170" t="s">
        <v>122</v>
      </c>
      <c r="E358" s="174" t="s">
        <v>1</v>
      </c>
      <c r="F358" s="175" t="s">
        <v>78</v>
      </c>
      <c r="H358" s="176">
        <v>1</v>
      </c>
      <c r="I358" s="177"/>
      <c r="L358" s="173"/>
      <c r="M358" s="178"/>
      <c r="N358" s="179"/>
      <c r="O358" s="179"/>
      <c r="P358" s="179"/>
      <c r="Q358" s="179"/>
      <c r="R358" s="179"/>
      <c r="S358" s="179"/>
      <c r="T358" s="180"/>
      <c r="AT358" s="174" t="s">
        <v>122</v>
      </c>
      <c r="AU358" s="174" t="s">
        <v>80</v>
      </c>
      <c r="AV358" s="11" t="s">
        <v>80</v>
      </c>
      <c r="AW358" s="11" t="s">
        <v>32</v>
      </c>
      <c r="AX358" s="11" t="s">
        <v>70</v>
      </c>
      <c r="AY358" s="174" t="s">
        <v>111</v>
      </c>
    </row>
    <row r="359" s="12" customFormat="1">
      <c r="B359" s="181"/>
      <c r="D359" s="170" t="s">
        <v>122</v>
      </c>
      <c r="E359" s="182" t="s">
        <v>1</v>
      </c>
      <c r="F359" s="183" t="s">
        <v>124</v>
      </c>
      <c r="H359" s="184">
        <v>1</v>
      </c>
      <c r="I359" s="185"/>
      <c r="L359" s="181"/>
      <c r="M359" s="186"/>
      <c r="N359" s="187"/>
      <c r="O359" s="187"/>
      <c r="P359" s="187"/>
      <c r="Q359" s="187"/>
      <c r="R359" s="187"/>
      <c r="S359" s="187"/>
      <c r="T359" s="188"/>
      <c r="AT359" s="182" t="s">
        <v>122</v>
      </c>
      <c r="AU359" s="182" t="s">
        <v>80</v>
      </c>
      <c r="AV359" s="12" t="s">
        <v>118</v>
      </c>
      <c r="AW359" s="12" t="s">
        <v>32</v>
      </c>
      <c r="AX359" s="12" t="s">
        <v>78</v>
      </c>
      <c r="AY359" s="182" t="s">
        <v>111</v>
      </c>
    </row>
    <row r="360" s="1" customFormat="1" ht="16.5" customHeight="1">
      <c r="B360" s="157"/>
      <c r="C360" s="189" t="s">
        <v>450</v>
      </c>
      <c r="D360" s="189" t="s">
        <v>266</v>
      </c>
      <c r="E360" s="190" t="s">
        <v>451</v>
      </c>
      <c r="F360" s="191" t="s">
        <v>452</v>
      </c>
      <c r="G360" s="192" t="s">
        <v>324</v>
      </c>
      <c r="H360" s="193">
        <v>1</v>
      </c>
      <c r="I360" s="194"/>
      <c r="J360" s="195">
        <f>ROUND(I360*H360,2)</f>
        <v>0</v>
      </c>
      <c r="K360" s="191" t="s">
        <v>117</v>
      </c>
      <c r="L360" s="196"/>
      <c r="M360" s="197" t="s">
        <v>1</v>
      </c>
      <c r="N360" s="198" t="s">
        <v>41</v>
      </c>
      <c r="O360" s="63"/>
      <c r="P360" s="167">
        <f>O360*H360</f>
        <v>0</v>
      </c>
      <c r="Q360" s="167">
        <v>0.00059000000000000003</v>
      </c>
      <c r="R360" s="167">
        <f>Q360*H360</f>
        <v>0.00059000000000000003</v>
      </c>
      <c r="S360" s="167">
        <v>0</v>
      </c>
      <c r="T360" s="168">
        <f>S360*H360</f>
        <v>0</v>
      </c>
      <c r="AR360" s="15" t="s">
        <v>159</v>
      </c>
      <c r="AT360" s="15" t="s">
        <v>266</v>
      </c>
      <c r="AU360" s="15" t="s">
        <v>80</v>
      </c>
      <c r="AY360" s="15" t="s">
        <v>111</v>
      </c>
      <c r="BE360" s="169">
        <f>IF(N360="základní",J360,0)</f>
        <v>0</v>
      </c>
      <c r="BF360" s="169">
        <f>IF(N360="snížená",J360,0)</f>
        <v>0</v>
      </c>
      <c r="BG360" s="169">
        <f>IF(N360="zákl. přenesená",J360,0)</f>
        <v>0</v>
      </c>
      <c r="BH360" s="169">
        <f>IF(N360="sníž. přenesená",J360,0)</f>
        <v>0</v>
      </c>
      <c r="BI360" s="169">
        <f>IF(N360="nulová",J360,0)</f>
        <v>0</v>
      </c>
      <c r="BJ360" s="15" t="s">
        <v>78</v>
      </c>
      <c r="BK360" s="169">
        <f>ROUND(I360*H360,2)</f>
        <v>0</v>
      </c>
      <c r="BL360" s="15" t="s">
        <v>118</v>
      </c>
      <c r="BM360" s="15" t="s">
        <v>453</v>
      </c>
    </row>
    <row r="361" s="1" customFormat="1">
      <c r="B361" s="33"/>
      <c r="D361" s="170" t="s">
        <v>120</v>
      </c>
      <c r="F361" s="171" t="s">
        <v>452</v>
      </c>
      <c r="I361" s="103"/>
      <c r="L361" s="33"/>
      <c r="M361" s="172"/>
      <c r="N361" s="63"/>
      <c r="O361" s="63"/>
      <c r="P361" s="63"/>
      <c r="Q361" s="63"/>
      <c r="R361" s="63"/>
      <c r="S361" s="63"/>
      <c r="T361" s="64"/>
      <c r="AT361" s="15" t="s">
        <v>120</v>
      </c>
      <c r="AU361" s="15" t="s">
        <v>80</v>
      </c>
    </row>
    <row r="362" s="11" customFormat="1">
      <c r="B362" s="173"/>
      <c r="D362" s="170" t="s">
        <v>122</v>
      </c>
      <c r="E362" s="174" t="s">
        <v>1</v>
      </c>
      <c r="F362" s="175" t="s">
        <v>78</v>
      </c>
      <c r="H362" s="176">
        <v>1</v>
      </c>
      <c r="I362" s="177"/>
      <c r="L362" s="173"/>
      <c r="M362" s="178"/>
      <c r="N362" s="179"/>
      <c r="O362" s="179"/>
      <c r="P362" s="179"/>
      <c r="Q362" s="179"/>
      <c r="R362" s="179"/>
      <c r="S362" s="179"/>
      <c r="T362" s="180"/>
      <c r="AT362" s="174" t="s">
        <v>122</v>
      </c>
      <c r="AU362" s="174" t="s">
        <v>80</v>
      </c>
      <c r="AV362" s="11" t="s">
        <v>80</v>
      </c>
      <c r="AW362" s="11" t="s">
        <v>32</v>
      </c>
      <c r="AX362" s="11" t="s">
        <v>70</v>
      </c>
      <c r="AY362" s="174" t="s">
        <v>111</v>
      </c>
    </row>
    <row r="363" s="12" customFormat="1">
      <c r="B363" s="181"/>
      <c r="D363" s="170" t="s">
        <v>122</v>
      </c>
      <c r="E363" s="182" t="s">
        <v>1</v>
      </c>
      <c r="F363" s="183" t="s">
        <v>124</v>
      </c>
      <c r="H363" s="184">
        <v>1</v>
      </c>
      <c r="I363" s="185"/>
      <c r="L363" s="181"/>
      <c r="M363" s="186"/>
      <c r="N363" s="187"/>
      <c r="O363" s="187"/>
      <c r="P363" s="187"/>
      <c r="Q363" s="187"/>
      <c r="R363" s="187"/>
      <c r="S363" s="187"/>
      <c r="T363" s="188"/>
      <c r="AT363" s="182" t="s">
        <v>122</v>
      </c>
      <c r="AU363" s="182" t="s">
        <v>80</v>
      </c>
      <c r="AV363" s="12" t="s">
        <v>118</v>
      </c>
      <c r="AW363" s="12" t="s">
        <v>32</v>
      </c>
      <c r="AX363" s="12" t="s">
        <v>78</v>
      </c>
      <c r="AY363" s="182" t="s">
        <v>111</v>
      </c>
    </row>
    <row r="364" s="1" customFormat="1" ht="16.5" customHeight="1">
      <c r="B364" s="157"/>
      <c r="C364" s="189" t="s">
        <v>454</v>
      </c>
      <c r="D364" s="189" t="s">
        <v>266</v>
      </c>
      <c r="E364" s="190" t="s">
        <v>455</v>
      </c>
      <c r="F364" s="191" t="s">
        <v>456</v>
      </c>
      <c r="G364" s="192" t="s">
        <v>324</v>
      </c>
      <c r="H364" s="193">
        <v>4</v>
      </c>
      <c r="I364" s="194"/>
      <c r="J364" s="195">
        <f>ROUND(I364*H364,2)</f>
        <v>0</v>
      </c>
      <c r="K364" s="191" t="s">
        <v>117</v>
      </c>
      <c r="L364" s="196"/>
      <c r="M364" s="197" t="s">
        <v>1</v>
      </c>
      <c r="N364" s="198" t="s">
        <v>41</v>
      </c>
      <c r="O364" s="63"/>
      <c r="P364" s="167">
        <f>O364*H364</f>
        <v>0</v>
      </c>
      <c r="Q364" s="167">
        <v>0.00050000000000000001</v>
      </c>
      <c r="R364" s="167">
        <f>Q364*H364</f>
        <v>0.002</v>
      </c>
      <c r="S364" s="167">
        <v>0</v>
      </c>
      <c r="T364" s="168">
        <f>S364*H364</f>
        <v>0</v>
      </c>
      <c r="AR364" s="15" t="s">
        <v>159</v>
      </c>
      <c r="AT364" s="15" t="s">
        <v>266</v>
      </c>
      <c r="AU364" s="15" t="s">
        <v>80</v>
      </c>
      <c r="AY364" s="15" t="s">
        <v>111</v>
      </c>
      <c r="BE364" s="169">
        <f>IF(N364="základní",J364,0)</f>
        <v>0</v>
      </c>
      <c r="BF364" s="169">
        <f>IF(N364="snížená",J364,0)</f>
        <v>0</v>
      </c>
      <c r="BG364" s="169">
        <f>IF(N364="zákl. přenesená",J364,0)</f>
        <v>0</v>
      </c>
      <c r="BH364" s="169">
        <f>IF(N364="sníž. přenesená",J364,0)</f>
        <v>0</v>
      </c>
      <c r="BI364" s="169">
        <f>IF(N364="nulová",J364,0)</f>
        <v>0</v>
      </c>
      <c r="BJ364" s="15" t="s">
        <v>78</v>
      </c>
      <c r="BK364" s="169">
        <f>ROUND(I364*H364,2)</f>
        <v>0</v>
      </c>
      <c r="BL364" s="15" t="s">
        <v>118</v>
      </c>
      <c r="BM364" s="15" t="s">
        <v>457</v>
      </c>
    </row>
    <row r="365" s="1" customFormat="1">
      <c r="B365" s="33"/>
      <c r="D365" s="170" t="s">
        <v>120</v>
      </c>
      <c r="F365" s="171" t="s">
        <v>456</v>
      </c>
      <c r="I365" s="103"/>
      <c r="L365" s="33"/>
      <c r="M365" s="172"/>
      <c r="N365" s="63"/>
      <c r="O365" s="63"/>
      <c r="P365" s="63"/>
      <c r="Q365" s="63"/>
      <c r="R365" s="63"/>
      <c r="S365" s="63"/>
      <c r="T365" s="64"/>
      <c r="AT365" s="15" t="s">
        <v>120</v>
      </c>
      <c r="AU365" s="15" t="s">
        <v>80</v>
      </c>
    </row>
    <row r="366" s="11" customFormat="1">
      <c r="B366" s="173"/>
      <c r="D366" s="170" t="s">
        <v>122</v>
      </c>
      <c r="E366" s="174" t="s">
        <v>1</v>
      </c>
      <c r="F366" s="175" t="s">
        <v>458</v>
      </c>
      <c r="H366" s="176">
        <v>4</v>
      </c>
      <c r="I366" s="177"/>
      <c r="L366" s="173"/>
      <c r="M366" s="178"/>
      <c r="N366" s="179"/>
      <c r="O366" s="179"/>
      <c r="P366" s="179"/>
      <c r="Q366" s="179"/>
      <c r="R366" s="179"/>
      <c r="S366" s="179"/>
      <c r="T366" s="180"/>
      <c r="AT366" s="174" t="s">
        <v>122</v>
      </c>
      <c r="AU366" s="174" t="s">
        <v>80</v>
      </c>
      <c r="AV366" s="11" t="s">
        <v>80</v>
      </c>
      <c r="AW366" s="11" t="s">
        <v>32</v>
      </c>
      <c r="AX366" s="11" t="s">
        <v>70</v>
      </c>
      <c r="AY366" s="174" t="s">
        <v>111</v>
      </c>
    </row>
    <row r="367" s="12" customFormat="1">
      <c r="B367" s="181"/>
      <c r="D367" s="170" t="s">
        <v>122</v>
      </c>
      <c r="E367" s="182" t="s">
        <v>1</v>
      </c>
      <c r="F367" s="183" t="s">
        <v>124</v>
      </c>
      <c r="H367" s="184">
        <v>4</v>
      </c>
      <c r="I367" s="185"/>
      <c r="L367" s="181"/>
      <c r="M367" s="186"/>
      <c r="N367" s="187"/>
      <c r="O367" s="187"/>
      <c r="P367" s="187"/>
      <c r="Q367" s="187"/>
      <c r="R367" s="187"/>
      <c r="S367" s="187"/>
      <c r="T367" s="188"/>
      <c r="AT367" s="182" t="s">
        <v>122</v>
      </c>
      <c r="AU367" s="182" t="s">
        <v>80</v>
      </c>
      <c r="AV367" s="12" t="s">
        <v>118</v>
      </c>
      <c r="AW367" s="12" t="s">
        <v>32</v>
      </c>
      <c r="AX367" s="12" t="s">
        <v>78</v>
      </c>
      <c r="AY367" s="182" t="s">
        <v>111</v>
      </c>
    </row>
    <row r="368" s="1" customFormat="1" ht="16.5" customHeight="1">
      <c r="B368" s="157"/>
      <c r="C368" s="189" t="s">
        <v>459</v>
      </c>
      <c r="D368" s="189" t="s">
        <v>266</v>
      </c>
      <c r="E368" s="190" t="s">
        <v>460</v>
      </c>
      <c r="F368" s="191" t="s">
        <v>461</v>
      </c>
      <c r="G368" s="192" t="s">
        <v>324</v>
      </c>
      <c r="H368" s="193">
        <v>2</v>
      </c>
      <c r="I368" s="194"/>
      <c r="J368" s="195">
        <f>ROUND(I368*H368,2)</f>
        <v>0</v>
      </c>
      <c r="K368" s="191" t="s">
        <v>146</v>
      </c>
      <c r="L368" s="196"/>
      <c r="M368" s="197" t="s">
        <v>1</v>
      </c>
      <c r="N368" s="198" t="s">
        <v>41</v>
      </c>
      <c r="O368" s="63"/>
      <c r="P368" s="167">
        <f>O368*H368</f>
        <v>0</v>
      </c>
      <c r="Q368" s="167">
        <v>0.00058</v>
      </c>
      <c r="R368" s="167">
        <f>Q368*H368</f>
        <v>0.00116</v>
      </c>
      <c r="S368" s="167">
        <v>0</v>
      </c>
      <c r="T368" s="168">
        <f>S368*H368</f>
        <v>0</v>
      </c>
      <c r="AR368" s="15" t="s">
        <v>159</v>
      </c>
      <c r="AT368" s="15" t="s">
        <v>266</v>
      </c>
      <c r="AU368" s="15" t="s">
        <v>80</v>
      </c>
      <c r="AY368" s="15" t="s">
        <v>111</v>
      </c>
      <c r="BE368" s="169">
        <f>IF(N368="základní",J368,0)</f>
        <v>0</v>
      </c>
      <c r="BF368" s="169">
        <f>IF(N368="snížená",J368,0)</f>
        <v>0</v>
      </c>
      <c r="BG368" s="169">
        <f>IF(N368="zákl. přenesená",J368,0)</f>
        <v>0</v>
      </c>
      <c r="BH368" s="169">
        <f>IF(N368="sníž. přenesená",J368,0)</f>
        <v>0</v>
      </c>
      <c r="BI368" s="169">
        <f>IF(N368="nulová",J368,0)</f>
        <v>0</v>
      </c>
      <c r="BJ368" s="15" t="s">
        <v>78</v>
      </c>
      <c r="BK368" s="169">
        <f>ROUND(I368*H368,2)</f>
        <v>0</v>
      </c>
      <c r="BL368" s="15" t="s">
        <v>118</v>
      </c>
      <c r="BM368" s="15" t="s">
        <v>462</v>
      </c>
    </row>
    <row r="369" s="1" customFormat="1">
      <c r="B369" s="33"/>
      <c r="D369" s="170" t="s">
        <v>120</v>
      </c>
      <c r="F369" s="171" t="s">
        <v>461</v>
      </c>
      <c r="I369" s="103"/>
      <c r="L369" s="33"/>
      <c r="M369" s="172"/>
      <c r="N369" s="63"/>
      <c r="O369" s="63"/>
      <c r="P369" s="63"/>
      <c r="Q369" s="63"/>
      <c r="R369" s="63"/>
      <c r="S369" s="63"/>
      <c r="T369" s="64"/>
      <c r="AT369" s="15" t="s">
        <v>120</v>
      </c>
      <c r="AU369" s="15" t="s">
        <v>80</v>
      </c>
    </row>
    <row r="370" s="11" customFormat="1">
      <c r="B370" s="173"/>
      <c r="D370" s="170" t="s">
        <v>122</v>
      </c>
      <c r="E370" s="174" t="s">
        <v>1</v>
      </c>
      <c r="F370" s="175" t="s">
        <v>343</v>
      </c>
      <c r="H370" s="176">
        <v>2</v>
      </c>
      <c r="I370" s="177"/>
      <c r="L370" s="173"/>
      <c r="M370" s="178"/>
      <c r="N370" s="179"/>
      <c r="O370" s="179"/>
      <c r="P370" s="179"/>
      <c r="Q370" s="179"/>
      <c r="R370" s="179"/>
      <c r="S370" s="179"/>
      <c r="T370" s="180"/>
      <c r="AT370" s="174" t="s">
        <v>122</v>
      </c>
      <c r="AU370" s="174" t="s">
        <v>80</v>
      </c>
      <c r="AV370" s="11" t="s">
        <v>80</v>
      </c>
      <c r="AW370" s="11" t="s">
        <v>32</v>
      </c>
      <c r="AX370" s="11" t="s">
        <v>70</v>
      </c>
      <c r="AY370" s="174" t="s">
        <v>111</v>
      </c>
    </row>
    <row r="371" s="12" customFormat="1">
      <c r="B371" s="181"/>
      <c r="D371" s="170" t="s">
        <v>122</v>
      </c>
      <c r="E371" s="182" t="s">
        <v>1</v>
      </c>
      <c r="F371" s="183" t="s">
        <v>124</v>
      </c>
      <c r="H371" s="184">
        <v>2</v>
      </c>
      <c r="I371" s="185"/>
      <c r="L371" s="181"/>
      <c r="M371" s="186"/>
      <c r="N371" s="187"/>
      <c r="O371" s="187"/>
      <c r="P371" s="187"/>
      <c r="Q371" s="187"/>
      <c r="R371" s="187"/>
      <c r="S371" s="187"/>
      <c r="T371" s="188"/>
      <c r="AT371" s="182" t="s">
        <v>122</v>
      </c>
      <c r="AU371" s="182" t="s">
        <v>80</v>
      </c>
      <c r="AV371" s="12" t="s">
        <v>118</v>
      </c>
      <c r="AW371" s="12" t="s">
        <v>32</v>
      </c>
      <c r="AX371" s="12" t="s">
        <v>78</v>
      </c>
      <c r="AY371" s="182" t="s">
        <v>111</v>
      </c>
    </row>
    <row r="372" s="1" customFormat="1" ht="16.5" customHeight="1">
      <c r="B372" s="157"/>
      <c r="C372" s="189" t="s">
        <v>463</v>
      </c>
      <c r="D372" s="189" t="s">
        <v>266</v>
      </c>
      <c r="E372" s="190" t="s">
        <v>464</v>
      </c>
      <c r="F372" s="191" t="s">
        <v>465</v>
      </c>
      <c r="G372" s="192" t="s">
        <v>324</v>
      </c>
      <c r="H372" s="193">
        <v>1</v>
      </c>
      <c r="I372" s="194"/>
      <c r="J372" s="195">
        <f>ROUND(I372*H372,2)</f>
        <v>0</v>
      </c>
      <c r="K372" s="191" t="s">
        <v>117</v>
      </c>
      <c r="L372" s="196"/>
      <c r="M372" s="197" t="s">
        <v>1</v>
      </c>
      <c r="N372" s="198" t="s">
        <v>41</v>
      </c>
      <c r="O372" s="63"/>
      <c r="P372" s="167">
        <f>O372*H372</f>
        <v>0</v>
      </c>
      <c r="Q372" s="167">
        <v>0.00046000000000000001</v>
      </c>
      <c r="R372" s="167">
        <f>Q372*H372</f>
        <v>0.00046000000000000001</v>
      </c>
      <c r="S372" s="167">
        <v>0</v>
      </c>
      <c r="T372" s="168">
        <f>S372*H372</f>
        <v>0</v>
      </c>
      <c r="AR372" s="15" t="s">
        <v>159</v>
      </c>
      <c r="AT372" s="15" t="s">
        <v>266</v>
      </c>
      <c r="AU372" s="15" t="s">
        <v>80</v>
      </c>
      <c r="AY372" s="15" t="s">
        <v>111</v>
      </c>
      <c r="BE372" s="169">
        <f>IF(N372="základní",J372,0)</f>
        <v>0</v>
      </c>
      <c r="BF372" s="169">
        <f>IF(N372="snížená",J372,0)</f>
        <v>0</v>
      </c>
      <c r="BG372" s="169">
        <f>IF(N372="zákl. přenesená",J372,0)</f>
        <v>0</v>
      </c>
      <c r="BH372" s="169">
        <f>IF(N372="sníž. přenesená",J372,0)</f>
        <v>0</v>
      </c>
      <c r="BI372" s="169">
        <f>IF(N372="nulová",J372,0)</f>
        <v>0</v>
      </c>
      <c r="BJ372" s="15" t="s">
        <v>78</v>
      </c>
      <c r="BK372" s="169">
        <f>ROUND(I372*H372,2)</f>
        <v>0</v>
      </c>
      <c r="BL372" s="15" t="s">
        <v>118</v>
      </c>
      <c r="BM372" s="15" t="s">
        <v>466</v>
      </c>
    </row>
    <row r="373" s="1" customFormat="1">
      <c r="B373" s="33"/>
      <c r="D373" s="170" t="s">
        <v>120</v>
      </c>
      <c r="F373" s="171" t="s">
        <v>465</v>
      </c>
      <c r="I373" s="103"/>
      <c r="L373" s="33"/>
      <c r="M373" s="172"/>
      <c r="N373" s="63"/>
      <c r="O373" s="63"/>
      <c r="P373" s="63"/>
      <c r="Q373" s="63"/>
      <c r="R373" s="63"/>
      <c r="S373" s="63"/>
      <c r="T373" s="64"/>
      <c r="AT373" s="15" t="s">
        <v>120</v>
      </c>
      <c r="AU373" s="15" t="s">
        <v>80</v>
      </c>
    </row>
    <row r="374" s="11" customFormat="1">
      <c r="B374" s="173"/>
      <c r="D374" s="170" t="s">
        <v>122</v>
      </c>
      <c r="E374" s="174" t="s">
        <v>1</v>
      </c>
      <c r="F374" s="175" t="s">
        <v>78</v>
      </c>
      <c r="H374" s="176">
        <v>1</v>
      </c>
      <c r="I374" s="177"/>
      <c r="L374" s="173"/>
      <c r="M374" s="178"/>
      <c r="N374" s="179"/>
      <c r="O374" s="179"/>
      <c r="P374" s="179"/>
      <c r="Q374" s="179"/>
      <c r="R374" s="179"/>
      <c r="S374" s="179"/>
      <c r="T374" s="180"/>
      <c r="AT374" s="174" t="s">
        <v>122</v>
      </c>
      <c r="AU374" s="174" t="s">
        <v>80</v>
      </c>
      <c r="AV374" s="11" t="s">
        <v>80</v>
      </c>
      <c r="AW374" s="11" t="s">
        <v>32</v>
      </c>
      <c r="AX374" s="11" t="s">
        <v>70</v>
      </c>
      <c r="AY374" s="174" t="s">
        <v>111</v>
      </c>
    </row>
    <row r="375" s="12" customFormat="1">
      <c r="B375" s="181"/>
      <c r="D375" s="170" t="s">
        <v>122</v>
      </c>
      <c r="E375" s="182" t="s">
        <v>1</v>
      </c>
      <c r="F375" s="183" t="s">
        <v>124</v>
      </c>
      <c r="H375" s="184">
        <v>1</v>
      </c>
      <c r="I375" s="185"/>
      <c r="L375" s="181"/>
      <c r="M375" s="186"/>
      <c r="N375" s="187"/>
      <c r="O375" s="187"/>
      <c r="P375" s="187"/>
      <c r="Q375" s="187"/>
      <c r="R375" s="187"/>
      <c r="S375" s="187"/>
      <c r="T375" s="188"/>
      <c r="AT375" s="182" t="s">
        <v>122</v>
      </c>
      <c r="AU375" s="182" t="s">
        <v>80</v>
      </c>
      <c r="AV375" s="12" t="s">
        <v>118</v>
      </c>
      <c r="AW375" s="12" t="s">
        <v>32</v>
      </c>
      <c r="AX375" s="12" t="s">
        <v>78</v>
      </c>
      <c r="AY375" s="182" t="s">
        <v>111</v>
      </c>
    </row>
    <row r="376" s="1" customFormat="1" ht="16.5" customHeight="1">
      <c r="B376" s="157"/>
      <c r="C376" s="189" t="s">
        <v>467</v>
      </c>
      <c r="D376" s="189" t="s">
        <v>266</v>
      </c>
      <c r="E376" s="190" t="s">
        <v>468</v>
      </c>
      <c r="F376" s="191" t="s">
        <v>469</v>
      </c>
      <c r="G376" s="192" t="s">
        <v>324</v>
      </c>
      <c r="H376" s="193">
        <v>1</v>
      </c>
      <c r="I376" s="194"/>
      <c r="J376" s="195">
        <f>ROUND(I376*H376,2)</f>
        <v>0</v>
      </c>
      <c r="K376" s="191" t="s">
        <v>117</v>
      </c>
      <c r="L376" s="196"/>
      <c r="M376" s="197" t="s">
        <v>1</v>
      </c>
      <c r="N376" s="198" t="s">
        <v>41</v>
      </c>
      <c r="O376" s="63"/>
      <c r="P376" s="167">
        <f>O376*H376</f>
        <v>0</v>
      </c>
      <c r="Q376" s="167">
        <v>0.00040999999999999999</v>
      </c>
      <c r="R376" s="167">
        <f>Q376*H376</f>
        <v>0.00040999999999999999</v>
      </c>
      <c r="S376" s="167">
        <v>0</v>
      </c>
      <c r="T376" s="168">
        <f>S376*H376</f>
        <v>0</v>
      </c>
      <c r="AR376" s="15" t="s">
        <v>159</v>
      </c>
      <c r="AT376" s="15" t="s">
        <v>266</v>
      </c>
      <c r="AU376" s="15" t="s">
        <v>80</v>
      </c>
      <c r="AY376" s="15" t="s">
        <v>111</v>
      </c>
      <c r="BE376" s="169">
        <f>IF(N376="základní",J376,0)</f>
        <v>0</v>
      </c>
      <c r="BF376" s="169">
        <f>IF(N376="snížená",J376,0)</f>
        <v>0</v>
      </c>
      <c r="BG376" s="169">
        <f>IF(N376="zákl. přenesená",J376,0)</f>
        <v>0</v>
      </c>
      <c r="BH376" s="169">
        <f>IF(N376="sníž. přenesená",J376,0)</f>
        <v>0</v>
      </c>
      <c r="BI376" s="169">
        <f>IF(N376="nulová",J376,0)</f>
        <v>0</v>
      </c>
      <c r="BJ376" s="15" t="s">
        <v>78</v>
      </c>
      <c r="BK376" s="169">
        <f>ROUND(I376*H376,2)</f>
        <v>0</v>
      </c>
      <c r="BL376" s="15" t="s">
        <v>118</v>
      </c>
      <c r="BM376" s="15" t="s">
        <v>470</v>
      </c>
    </row>
    <row r="377" s="1" customFormat="1">
      <c r="B377" s="33"/>
      <c r="D377" s="170" t="s">
        <v>120</v>
      </c>
      <c r="F377" s="171" t="s">
        <v>469</v>
      </c>
      <c r="I377" s="103"/>
      <c r="L377" s="33"/>
      <c r="M377" s="172"/>
      <c r="N377" s="63"/>
      <c r="O377" s="63"/>
      <c r="P377" s="63"/>
      <c r="Q377" s="63"/>
      <c r="R377" s="63"/>
      <c r="S377" s="63"/>
      <c r="T377" s="64"/>
      <c r="AT377" s="15" t="s">
        <v>120</v>
      </c>
      <c r="AU377" s="15" t="s">
        <v>80</v>
      </c>
    </row>
    <row r="378" s="11" customFormat="1">
      <c r="B378" s="173"/>
      <c r="D378" s="170" t="s">
        <v>122</v>
      </c>
      <c r="E378" s="174" t="s">
        <v>1</v>
      </c>
      <c r="F378" s="175" t="s">
        <v>78</v>
      </c>
      <c r="H378" s="176">
        <v>1</v>
      </c>
      <c r="I378" s="177"/>
      <c r="L378" s="173"/>
      <c r="M378" s="178"/>
      <c r="N378" s="179"/>
      <c r="O378" s="179"/>
      <c r="P378" s="179"/>
      <c r="Q378" s="179"/>
      <c r="R378" s="179"/>
      <c r="S378" s="179"/>
      <c r="T378" s="180"/>
      <c r="AT378" s="174" t="s">
        <v>122</v>
      </c>
      <c r="AU378" s="174" t="s">
        <v>80</v>
      </c>
      <c r="AV378" s="11" t="s">
        <v>80</v>
      </c>
      <c r="AW378" s="11" t="s">
        <v>32</v>
      </c>
      <c r="AX378" s="11" t="s">
        <v>70</v>
      </c>
      <c r="AY378" s="174" t="s">
        <v>111</v>
      </c>
    </row>
    <row r="379" s="12" customFormat="1">
      <c r="B379" s="181"/>
      <c r="D379" s="170" t="s">
        <v>122</v>
      </c>
      <c r="E379" s="182" t="s">
        <v>1</v>
      </c>
      <c r="F379" s="183" t="s">
        <v>124</v>
      </c>
      <c r="H379" s="184">
        <v>1</v>
      </c>
      <c r="I379" s="185"/>
      <c r="L379" s="181"/>
      <c r="M379" s="186"/>
      <c r="N379" s="187"/>
      <c r="O379" s="187"/>
      <c r="P379" s="187"/>
      <c r="Q379" s="187"/>
      <c r="R379" s="187"/>
      <c r="S379" s="187"/>
      <c r="T379" s="188"/>
      <c r="AT379" s="182" t="s">
        <v>122</v>
      </c>
      <c r="AU379" s="182" t="s">
        <v>80</v>
      </c>
      <c r="AV379" s="12" t="s">
        <v>118</v>
      </c>
      <c r="AW379" s="12" t="s">
        <v>32</v>
      </c>
      <c r="AX379" s="12" t="s">
        <v>78</v>
      </c>
      <c r="AY379" s="182" t="s">
        <v>111</v>
      </c>
    </row>
    <row r="380" s="1" customFormat="1" ht="16.5" customHeight="1">
      <c r="B380" s="157"/>
      <c r="C380" s="158" t="s">
        <v>471</v>
      </c>
      <c r="D380" s="158" t="s">
        <v>113</v>
      </c>
      <c r="E380" s="159" t="s">
        <v>472</v>
      </c>
      <c r="F380" s="160" t="s">
        <v>473</v>
      </c>
      <c r="G380" s="161" t="s">
        <v>324</v>
      </c>
      <c r="H380" s="162">
        <v>3</v>
      </c>
      <c r="I380" s="163"/>
      <c r="J380" s="164">
        <f>ROUND(I380*H380,2)</f>
        <v>0</v>
      </c>
      <c r="K380" s="160" t="s">
        <v>117</v>
      </c>
      <c r="L380" s="33"/>
      <c r="M380" s="165" t="s">
        <v>1</v>
      </c>
      <c r="N380" s="166" t="s">
        <v>41</v>
      </c>
      <c r="O380" s="63"/>
      <c r="P380" s="167">
        <f>O380*H380</f>
        <v>0</v>
      </c>
      <c r="Q380" s="167">
        <v>1.0000000000000001E-05</v>
      </c>
      <c r="R380" s="167">
        <f>Q380*H380</f>
        <v>3.0000000000000004E-05</v>
      </c>
      <c r="S380" s="167">
        <v>0</v>
      </c>
      <c r="T380" s="168">
        <f>S380*H380</f>
        <v>0</v>
      </c>
      <c r="AR380" s="15" t="s">
        <v>118</v>
      </c>
      <c r="AT380" s="15" t="s">
        <v>113</v>
      </c>
      <c r="AU380" s="15" t="s">
        <v>80</v>
      </c>
      <c r="AY380" s="15" t="s">
        <v>111</v>
      </c>
      <c r="BE380" s="169">
        <f>IF(N380="základní",J380,0)</f>
        <v>0</v>
      </c>
      <c r="BF380" s="169">
        <f>IF(N380="snížená",J380,0)</f>
        <v>0</v>
      </c>
      <c r="BG380" s="169">
        <f>IF(N380="zákl. přenesená",J380,0)</f>
        <v>0</v>
      </c>
      <c r="BH380" s="169">
        <f>IF(N380="sníž. přenesená",J380,0)</f>
        <v>0</v>
      </c>
      <c r="BI380" s="169">
        <f>IF(N380="nulová",J380,0)</f>
        <v>0</v>
      </c>
      <c r="BJ380" s="15" t="s">
        <v>78</v>
      </c>
      <c r="BK380" s="169">
        <f>ROUND(I380*H380,2)</f>
        <v>0</v>
      </c>
      <c r="BL380" s="15" t="s">
        <v>118</v>
      </c>
      <c r="BM380" s="15" t="s">
        <v>474</v>
      </c>
    </row>
    <row r="381" s="1" customFormat="1">
      <c r="B381" s="33"/>
      <c r="D381" s="170" t="s">
        <v>120</v>
      </c>
      <c r="F381" s="171" t="s">
        <v>475</v>
      </c>
      <c r="I381" s="103"/>
      <c r="L381" s="33"/>
      <c r="M381" s="172"/>
      <c r="N381" s="63"/>
      <c r="O381" s="63"/>
      <c r="P381" s="63"/>
      <c r="Q381" s="63"/>
      <c r="R381" s="63"/>
      <c r="S381" s="63"/>
      <c r="T381" s="64"/>
      <c r="AT381" s="15" t="s">
        <v>120</v>
      </c>
      <c r="AU381" s="15" t="s">
        <v>80</v>
      </c>
    </row>
    <row r="382" s="11" customFormat="1">
      <c r="B382" s="173"/>
      <c r="D382" s="170" t="s">
        <v>122</v>
      </c>
      <c r="E382" s="174" t="s">
        <v>1</v>
      </c>
      <c r="F382" s="175" t="s">
        <v>476</v>
      </c>
      <c r="H382" s="176">
        <v>3</v>
      </c>
      <c r="I382" s="177"/>
      <c r="L382" s="173"/>
      <c r="M382" s="178"/>
      <c r="N382" s="179"/>
      <c r="O382" s="179"/>
      <c r="P382" s="179"/>
      <c r="Q382" s="179"/>
      <c r="R382" s="179"/>
      <c r="S382" s="179"/>
      <c r="T382" s="180"/>
      <c r="AT382" s="174" t="s">
        <v>122</v>
      </c>
      <c r="AU382" s="174" t="s">
        <v>80</v>
      </c>
      <c r="AV382" s="11" t="s">
        <v>80</v>
      </c>
      <c r="AW382" s="11" t="s">
        <v>32</v>
      </c>
      <c r="AX382" s="11" t="s">
        <v>70</v>
      </c>
      <c r="AY382" s="174" t="s">
        <v>111</v>
      </c>
    </row>
    <row r="383" s="12" customFormat="1">
      <c r="B383" s="181"/>
      <c r="D383" s="170" t="s">
        <v>122</v>
      </c>
      <c r="E383" s="182" t="s">
        <v>1</v>
      </c>
      <c r="F383" s="183" t="s">
        <v>124</v>
      </c>
      <c r="H383" s="184">
        <v>3</v>
      </c>
      <c r="I383" s="185"/>
      <c r="L383" s="181"/>
      <c r="M383" s="186"/>
      <c r="N383" s="187"/>
      <c r="O383" s="187"/>
      <c r="P383" s="187"/>
      <c r="Q383" s="187"/>
      <c r="R383" s="187"/>
      <c r="S383" s="187"/>
      <c r="T383" s="188"/>
      <c r="AT383" s="182" t="s">
        <v>122</v>
      </c>
      <c r="AU383" s="182" t="s">
        <v>80</v>
      </c>
      <c r="AV383" s="12" t="s">
        <v>118</v>
      </c>
      <c r="AW383" s="12" t="s">
        <v>32</v>
      </c>
      <c r="AX383" s="12" t="s">
        <v>78</v>
      </c>
      <c r="AY383" s="182" t="s">
        <v>111</v>
      </c>
    </row>
    <row r="384" s="1" customFormat="1" ht="16.5" customHeight="1">
      <c r="B384" s="157"/>
      <c r="C384" s="189" t="s">
        <v>477</v>
      </c>
      <c r="D384" s="189" t="s">
        <v>266</v>
      </c>
      <c r="E384" s="190" t="s">
        <v>478</v>
      </c>
      <c r="F384" s="191" t="s">
        <v>479</v>
      </c>
      <c r="G384" s="192" t="s">
        <v>324</v>
      </c>
      <c r="H384" s="193">
        <v>2</v>
      </c>
      <c r="I384" s="194"/>
      <c r="J384" s="195">
        <f>ROUND(I384*H384,2)</f>
        <v>0</v>
      </c>
      <c r="K384" s="191" t="s">
        <v>117</v>
      </c>
      <c r="L384" s="196"/>
      <c r="M384" s="197" t="s">
        <v>1</v>
      </c>
      <c r="N384" s="198" t="s">
        <v>41</v>
      </c>
      <c r="O384" s="63"/>
      <c r="P384" s="167">
        <f>O384*H384</f>
        <v>0</v>
      </c>
      <c r="Q384" s="167">
        <v>0.0017600000000000001</v>
      </c>
      <c r="R384" s="167">
        <f>Q384*H384</f>
        <v>0.0035200000000000001</v>
      </c>
      <c r="S384" s="167">
        <v>0</v>
      </c>
      <c r="T384" s="168">
        <f>S384*H384</f>
        <v>0</v>
      </c>
      <c r="AR384" s="15" t="s">
        <v>159</v>
      </c>
      <c r="AT384" s="15" t="s">
        <v>266</v>
      </c>
      <c r="AU384" s="15" t="s">
        <v>80</v>
      </c>
      <c r="AY384" s="15" t="s">
        <v>111</v>
      </c>
      <c r="BE384" s="169">
        <f>IF(N384="základní",J384,0)</f>
        <v>0</v>
      </c>
      <c r="BF384" s="169">
        <f>IF(N384="snížená",J384,0)</f>
        <v>0</v>
      </c>
      <c r="BG384" s="169">
        <f>IF(N384="zákl. přenesená",J384,0)</f>
        <v>0</v>
      </c>
      <c r="BH384" s="169">
        <f>IF(N384="sníž. přenesená",J384,0)</f>
        <v>0</v>
      </c>
      <c r="BI384" s="169">
        <f>IF(N384="nulová",J384,0)</f>
        <v>0</v>
      </c>
      <c r="BJ384" s="15" t="s">
        <v>78</v>
      </c>
      <c r="BK384" s="169">
        <f>ROUND(I384*H384,2)</f>
        <v>0</v>
      </c>
      <c r="BL384" s="15" t="s">
        <v>118</v>
      </c>
      <c r="BM384" s="15" t="s">
        <v>480</v>
      </c>
    </row>
    <row r="385" s="1" customFormat="1">
      <c r="B385" s="33"/>
      <c r="D385" s="170" t="s">
        <v>120</v>
      </c>
      <c r="F385" s="171" t="s">
        <v>479</v>
      </c>
      <c r="I385" s="103"/>
      <c r="L385" s="33"/>
      <c r="M385" s="172"/>
      <c r="N385" s="63"/>
      <c r="O385" s="63"/>
      <c r="P385" s="63"/>
      <c r="Q385" s="63"/>
      <c r="R385" s="63"/>
      <c r="S385" s="63"/>
      <c r="T385" s="64"/>
      <c r="AT385" s="15" t="s">
        <v>120</v>
      </c>
      <c r="AU385" s="15" t="s">
        <v>80</v>
      </c>
    </row>
    <row r="386" s="11" customFormat="1">
      <c r="B386" s="173"/>
      <c r="D386" s="170" t="s">
        <v>122</v>
      </c>
      <c r="E386" s="174" t="s">
        <v>1</v>
      </c>
      <c r="F386" s="175" t="s">
        <v>343</v>
      </c>
      <c r="H386" s="176">
        <v>2</v>
      </c>
      <c r="I386" s="177"/>
      <c r="L386" s="173"/>
      <c r="M386" s="178"/>
      <c r="N386" s="179"/>
      <c r="O386" s="179"/>
      <c r="P386" s="179"/>
      <c r="Q386" s="179"/>
      <c r="R386" s="179"/>
      <c r="S386" s="179"/>
      <c r="T386" s="180"/>
      <c r="AT386" s="174" t="s">
        <v>122</v>
      </c>
      <c r="AU386" s="174" t="s">
        <v>80</v>
      </c>
      <c r="AV386" s="11" t="s">
        <v>80</v>
      </c>
      <c r="AW386" s="11" t="s">
        <v>32</v>
      </c>
      <c r="AX386" s="11" t="s">
        <v>70</v>
      </c>
      <c r="AY386" s="174" t="s">
        <v>111</v>
      </c>
    </row>
    <row r="387" s="12" customFormat="1">
      <c r="B387" s="181"/>
      <c r="D387" s="170" t="s">
        <v>122</v>
      </c>
      <c r="E387" s="182" t="s">
        <v>1</v>
      </c>
      <c r="F387" s="183" t="s">
        <v>124</v>
      </c>
      <c r="H387" s="184">
        <v>2</v>
      </c>
      <c r="I387" s="185"/>
      <c r="L387" s="181"/>
      <c r="M387" s="186"/>
      <c r="N387" s="187"/>
      <c r="O387" s="187"/>
      <c r="P387" s="187"/>
      <c r="Q387" s="187"/>
      <c r="R387" s="187"/>
      <c r="S387" s="187"/>
      <c r="T387" s="188"/>
      <c r="AT387" s="182" t="s">
        <v>122</v>
      </c>
      <c r="AU387" s="182" t="s">
        <v>80</v>
      </c>
      <c r="AV387" s="12" t="s">
        <v>118</v>
      </c>
      <c r="AW387" s="12" t="s">
        <v>32</v>
      </c>
      <c r="AX387" s="12" t="s">
        <v>78</v>
      </c>
      <c r="AY387" s="182" t="s">
        <v>111</v>
      </c>
    </row>
    <row r="388" s="1" customFormat="1" ht="16.5" customHeight="1">
      <c r="B388" s="157"/>
      <c r="C388" s="189" t="s">
        <v>481</v>
      </c>
      <c r="D388" s="189" t="s">
        <v>266</v>
      </c>
      <c r="E388" s="190" t="s">
        <v>482</v>
      </c>
      <c r="F388" s="191" t="s">
        <v>483</v>
      </c>
      <c r="G388" s="192" t="s">
        <v>324</v>
      </c>
      <c r="H388" s="193">
        <v>2</v>
      </c>
      <c r="I388" s="194"/>
      <c r="J388" s="195">
        <f>ROUND(I388*H388,2)</f>
        <v>0</v>
      </c>
      <c r="K388" s="191" t="s">
        <v>117</v>
      </c>
      <c r="L388" s="196"/>
      <c r="M388" s="197" t="s">
        <v>1</v>
      </c>
      <c r="N388" s="198" t="s">
        <v>41</v>
      </c>
      <c r="O388" s="63"/>
      <c r="P388" s="167">
        <f>O388*H388</f>
        <v>0</v>
      </c>
      <c r="Q388" s="167">
        <v>0.00116</v>
      </c>
      <c r="R388" s="167">
        <f>Q388*H388</f>
        <v>0.00232</v>
      </c>
      <c r="S388" s="167">
        <v>0</v>
      </c>
      <c r="T388" s="168">
        <f>S388*H388</f>
        <v>0</v>
      </c>
      <c r="AR388" s="15" t="s">
        <v>159</v>
      </c>
      <c r="AT388" s="15" t="s">
        <v>266</v>
      </c>
      <c r="AU388" s="15" t="s">
        <v>80</v>
      </c>
      <c r="AY388" s="15" t="s">
        <v>111</v>
      </c>
      <c r="BE388" s="169">
        <f>IF(N388="základní",J388,0)</f>
        <v>0</v>
      </c>
      <c r="BF388" s="169">
        <f>IF(N388="snížená",J388,0)</f>
        <v>0</v>
      </c>
      <c r="BG388" s="169">
        <f>IF(N388="zákl. přenesená",J388,0)</f>
        <v>0</v>
      </c>
      <c r="BH388" s="169">
        <f>IF(N388="sníž. přenesená",J388,0)</f>
        <v>0</v>
      </c>
      <c r="BI388" s="169">
        <f>IF(N388="nulová",J388,0)</f>
        <v>0</v>
      </c>
      <c r="BJ388" s="15" t="s">
        <v>78</v>
      </c>
      <c r="BK388" s="169">
        <f>ROUND(I388*H388,2)</f>
        <v>0</v>
      </c>
      <c r="BL388" s="15" t="s">
        <v>118</v>
      </c>
      <c r="BM388" s="15" t="s">
        <v>484</v>
      </c>
    </row>
    <row r="389" s="1" customFormat="1">
      <c r="B389" s="33"/>
      <c r="D389" s="170" t="s">
        <v>120</v>
      </c>
      <c r="F389" s="171" t="s">
        <v>483</v>
      </c>
      <c r="I389" s="103"/>
      <c r="L389" s="33"/>
      <c r="M389" s="172"/>
      <c r="N389" s="63"/>
      <c r="O389" s="63"/>
      <c r="P389" s="63"/>
      <c r="Q389" s="63"/>
      <c r="R389" s="63"/>
      <c r="S389" s="63"/>
      <c r="T389" s="64"/>
      <c r="AT389" s="15" t="s">
        <v>120</v>
      </c>
      <c r="AU389" s="15" t="s">
        <v>80</v>
      </c>
    </row>
    <row r="390" s="11" customFormat="1">
      <c r="B390" s="173"/>
      <c r="D390" s="170" t="s">
        <v>122</v>
      </c>
      <c r="E390" s="174" t="s">
        <v>1</v>
      </c>
      <c r="F390" s="175" t="s">
        <v>343</v>
      </c>
      <c r="H390" s="176">
        <v>2</v>
      </c>
      <c r="I390" s="177"/>
      <c r="L390" s="173"/>
      <c r="M390" s="178"/>
      <c r="N390" s="179"/>
      <c r="O390" s="179"/>
      <c r="P390" s="179"/>
      <c r="Q390" s="179"/>
      <c r="R390" s="179"/>
      <c r="S390" s="179"/>
      <c r="T390" s="180"/>
      <c r="AT390" s="174" t="s">
        <v>122</v>
      </c>
      <c r="AU390" s="174" t="s">
        <v>80</v>
      </c>
      <c r="AV390" s="11" t="s">
        <v>80</v>
      </c>
      <c r="AW390" s="11" t="s">
        <v>32</v>
      </c>
      <c r="AX390" s="11" t="s">
        <v>70</v>
      </c>
      <c r="AY390" s="174" t="s">
        <v>111</v>
      </c>
    </row>
    <row r="391" s="12" customFormat="1">
      <c r="B391" s="181"/>
      <c r="D391" s="170" t="s">
        <v>122</v>
      </c>
      <c r="E391" s="182" t="s">
        <v>1</v>
      </c>
      <c r="F391" s="183" t="s">
        <v>124</v>
      </c>
      <c r="H391" s="184">
        <v>2</v>
      </c>
      <c r="I391" s="185"/>
      <c r="L391" s="181"/>
      <c r="M391" s="186"/>
      <c r="N391" s="187"/>
      <c r="O391" s="187"/>
      <c r="P391" s="187"/>
      <c r="Q391" s="187"/>
      <c r="R391" s="187"/>
      <c r="S391" s="187"/>
      <c r="T391" s="188"/>
      <c r="AT391" s="182" t="s">
        <v>122</v>
      </c>
      <c r="AU391" s="182" t="s">
        <v>80</v>
      </c>
      <c r="AV391" s="12" t="s">
        <v>118</v>
      </c>
      <c r="AW391" s="12" t="s">
        <v>32</v>
      </c>
      <c r="AX391" s="12" t="s">
        <v>78</v>
      </c>
      <c r="AY391" s="182" t="s">
        <v>111</v>
      </c>
    </row>
    <row r="392" s="1" customFormat="1" ht="16.5" customHeight="1">
      <c r="B392" s="157"/>
      <c r="C392" s="189" t="s">
        <v>485</v>
      </c>
      <c r="D392" s="189" t="s">
        <v>266</v>
      </c>
      <c r="E392" s="190" t="s">
        <v>486</v>
      </c>
      <c r="F392" s="191" t="s">
        <v>487</v>
      </c>
      <c r="G392" s="192" t="s">
        <v>324</v>
      </c>
      <c r="H392" s="193">
        <v>3</v>
      </c>
      <c r="I392" s="194"/>
      <c r="J392" s="195">
        <f>ROUND(I392*H392,2)</f>
        <v>0</v>
      </c>
      <c r="K392" s="191" t="s">
        <v>117</v>
      </c>
      <c r="L392" s="196"/>
      <c r="M392" s="197" t="s">
        <v>1</v>
      </c>
      <c r="N392" s="198" t="s">
        <v>41</v>
      </c>
      <c r="O392" s="63"/>
      <c r="P392" s="167">
        <f>O392*H392</f>
        <v>0</v>
      </c>
      <c r="Q392" s="167">
        <v>0.00059999999999999995</v>
      </c>
      <c r="R392" s="167">
        <f>Q392*H392</f>
        <v>0.0018</v>
      </c>
      <c r="S392" s="167">
        <v>0</v>
      </c>
      <c r="T392" s="168">
        <f>S392*H392</f>
        <v>0</v>
      </c>
      <c r="AR392" s="15" t="s">
        <v>159</v>
      </c>
      <c r="AT392" s="15" t="s">
        <v>266</v>
      </c>
      <c r="AU392" s="15" t="s">
        <v>80</v>
      </c>
      <c r="AY392" s="15" t="s">
        <v>111</v>
      </c>
      <c r="BE392" s="169">
        <f>IF(N392="základní",J392,0)</f>
        <v>0</v>
      </c>
      <c r="BF392" s="169">
        <f>IF(N392="snížená",J392,0)</f>
        <v>0</v>
      </c>
      <c r="BG392" s="169">
        <f>IF(N392="zákl. přenesená",J392,0)</f>
        <v>0</v>
      </c>
      <c r="BH392" s="169">
        <f>IF(N392="sníž. přenesená",J392,0)</f>
        <v>0</v>
      </c>
      <c r="BI392" s="169">
        <f>IF(N392="nulová",J392,0)</f>
        <v>0</v>
      </c>
      <c r="BJ392" s="15" t="s">
        <v>78</v>
      </c>
      <c r="BK392" s="169">
        <f>ROUND(I392*H392,2)</f>
        <v>0</v>
      </c>
      <c r="BL392" s="15" t="s">
        <v>118</v>
      </c>
      <c r="BM392" s="15" t="s">
        <v>488</v>
      </c>
    </row>
    <row r="393" s="1" customFormat="1">
      <c r="B393" s="33"/>
      <c r="D393" s="170" t="s">
        <v>120</v>
      </c>
      <c r="F393" s="171" t="s">
        <v>487</v>
      </c>
      <c r="I393" s="103"/>
      <c r="L393" s="33"/>
      <c r="M393" s="172"/>
      <c r="N393" s="63"/>
      <c r="O393" s="63"/>
      <c r="P393" s="63"/>
      <c r="Q393" s="63"/>
      <c r="R393" s="63"/>
      <c r="S393" s="63"/>
      <c r="T393" s="64"/>
      <c r="AT393" s="15" t="s">
        <v>120</v>
      </c>
      <c r="AU393" s="15" t="s">
        <v>80</v>
      </c>
    </row>
    <row r="394" s="11" customFormat="1">
      <c r="B394" s="173"/>
      <c r="D394" s="170" t="s">
        <v>122</v>
      </c>
      <c r="E394" s="174" t="s">
        <v>1</v>
      </c>
      <c r="F394" s="175" t="s">
        <v>476</v>
      </c>
      <c r="H394" s="176">
        <v>3</v>
      </c>
      <c r="I394" s="177"/>
      <c r="L394" s="173"/>
      <c r="M394" s="178"/>
      <c r="N394" s="179"/>
      <c r="O394" s="179"/>
      <c r="P394" s="179"/>
      <c r="Q394" s="179"/>
      <c r="R394" s="179"/>
      <c r="S394" s="179"/>
      <c r="T394" s="180"/>
      <c r="AT394" s="174" t="s">
        <v>122</v>
      </c>
      <c r="AU394" s="174" t="s">
        <v>80</v>
      </c>
      <c r="AV394" s="11" t="s">
        <v>80</v>
      </c>
      <c r="AW394" s="11" t="s">
        <v>32</v>
      </c>
      <c r="AX394" s="11" t="s">
        <v>70</v>
      </c>
      <c r="AY394" s="174" t="s">
        <v>111</v>
      </c>
    </row>
    <row r="395" s="12" customFormat="1">
      <c r="B395" s="181"/>
      <c r="D395" s="170" t="s">
        <v>122</v>
      </c>
      <c r="E395" s="182" t="s">
        <v>1</v>
      </c>
      <c r="F395" s="183" t="s">
        <v>124</v>
      </c>
      <c r="H395" s="184">
        <v>3</v>
      </c>
      <c r="I395" s="185"/>
      <c r="L395" s="181"/>
      <c r="M395" s="186"/>
      <c r="N395" s="187"/>
      <c r="O395" s="187"/>
      <c r="P395" s="187"/>
      <c r="Q395" s="187"/>
      <c r="R395" s="187"/>
      <c r="S395" s="187"/>
      <c r="T395" s="188"/>
      <c r="AT395" s="182" t="s">
        <v>122</v>
      </c>
      <c r="AU395" s="182" t="s">
        <v>80</v>
      </c>
      <c r="AV395" s="12" t="s">
        <v>118</v>
      </c>
      <c r="AW395" s="12" t="s">
        <v>32</v>
      </c>
      <c r="AX395" s="12" t="s">
        <v>78</v>
      </c>
      <c r="AY395" s="182" t="s">
        <v>111</v>
      </c>
    </row>
    <row r="396" s="1" customFormat="1" ht="16.5" customHeight="1">
      <c r="B396" s="157"/>
      <c r="C396" s="158" t="s">
        <v>489</v>
      </c>
      <c r="D396" s="158" t="s">
        <v>113</v>
      </c>
      <c r="E396" s="159" t="s">
        <v>490</v>
      </c>
      <c r="F396" s="160" t="s">
        <v>491</v>
      </c>
      <c r="G396" s="161" t="s">
        <v>324</v>
      </c>
      <c r="H396" s="162">
        <v>3</v>
      </c>
      <c r="I396" s="163"/>
      <c r="J396" s="164">
        <f>ROUND(I396*H396,2)</f>
        <v>0</v>
      </c>
      <c r="K396" s="160" t="s">
        <v>117</v>
      </c>
      <c r="L396" s="33"/>
      <c r="M396" s="165" t="s">
        <v>1</v>
      </c>
      <c r="N396" s="166" t="s">
        <v>41</v>
      </c>
      <c r="O396" s="63"/>
      <c r="P396" s="167">
        <f>O396*H396</f>
        <v>0</v>
      </c>
      <c r="Q396" s="167">
        <v>0.00010000000000000001</v>
      </c>
      <c r="R396" s="167">
        <f>Q396*H396</f>
        <v>0.00030000000000000003</v>
      </c>
      <c r="S396" s="167">
        <v>0</v>
      </c>
      <c r="T396" s="168">
        <f>S396*H396</f>
        <v>0</v>
      </c>
      <c r="AR396" s="15" t="s">
        <v>118</v>
      </c>
      <c r="AT396" s="15" t="s">
        <v>113</v>
      </c>
      <c r="AU396" s="15" t="s">
        <v>80</v>
      </c>
      <c r="AY396" s="15" t="s">
        <v>111</v>
      </c>
      <c r="BE396" s="169">
        <f>IF(N396="základní",J396,0)</f>
        <v>0</v>
      </c>
      <c r="BF396" s="169">
        <f>IF(N396="snížená",J396,0)</f>
        <v>0</v>
      </c>
      <c r="BG396" s="169">
        <f>IF(N396="zákl. přenesená",J396,0)</f>
        <v>0</v>
      </c>
      <c r="BH396" s="169">
        <f>IF(N396="sníž. přenesená",J396,0)</f>
        <v>0</v>
      </c>
      <c r="BI396" s="169">
        <f>IF(N396="nulová",J396,0)</f>
        <v>0</v>
      </c>
      <c r="BJ396" s="15" t="s">
        <v>78</v>
      </c>
      <c r="BK396" s="169">
        <f>ROUND(I396*H396,2)</f>
        <v>0</v>
      </c>
      <c r="BL396" s="15" t="s">
        <v>118</v>
      </c>
      <c r="BM396" s="15" t="s">
        <v>492</v>
      </c>
    </row>
    <row r="397" s="1" customFormat="1">
      <c r="B397" s="33"/>
      <c r="D397" s="170" t="s">
        <v>120</v>
      </c>
      <c r="F397" s="171" t="s">
        <v>493</v>
      </c>
      <c r="I397" s="103"/>
      <c r="L397" s="33"/>
      <c r="M397" s="172"/>
      <c r="N397" s="63"/>
      <c r="O397" s="63"/>
      <c r="P397" s="63"/>
      <c r="Q397" s="63"/>
      <c r="R397" s="63"/>
      <c r="S397" s="63"/>
      <c r="T397" s="64"/>
      <c r="AT397" s="15" t="s">
        <v>120</v>
      </c>
      <c r="AU397" s="15" t="s">
        <v>80</v>
      </c>
    </row>
    <row r="398" s="11" customFormat="1">
      <c r="B398" s="173"/>
      <c r="D398" s="170" t="s">
        <v>122</v>
      </c>
      <c r="E398" s="174" t="s">
        <v>1</v>
      </c>
      <c r="F398" s="175" t="s">
        <v>494</v>
      </c>
      <c r="H398" s="176">
        <v>3</v>
      </c>
      <c r="I398" s="177"/>
      <c r="L398" s="173"/>
      <c r="M398" s="178"/>
      <c r="N398" s="179"/>
      <c r="O398" s="179"/>
      <c r="P398" s="179"/>
      <c r="Q398" s="179"/>
      <c r="R398" s="179"/>
      <c r="S398" s="179"/>
      <c r="T398" s="180"/>
      <c r="AT398" s="174" t="s">
        <v>122</v>
      </c>
      <c r="AU398" s="174" t="s">
        <v>80</v>
      </c>
      <c r="AV398" s="11" t="s">
        <v>80</v>
      </c>
      <c r="AW398" s="11" t="s">
        <v>32</v>
      </c>
      <c r="AX398" s="11" t="s">
        <v>70</v>
      </c>
      <c r="AY398" s="174" t="s">
        <v>111</v>
      </c>
    </row>
    <row r="399" s="12" customFormat="1">
      <c r="B399" s="181"/>
      <c r="D399" s="170" t="s">
        <v>122</v>
      </c>
      <c r="E399" s="182" t="s">
        <v>1</v>
      </c>
      <c r="F399" s="183" t="s">
        <v>124</v>
      </c>
      <c r="H399" s="184">
        <v>3</v>
      </c>
      <c r="I399" s="185"/>
      <c r="L399" s="181"/>
      <c r="M399" s="186"/>
      <c r="N399" s="187"/>
      <c r="O399" s="187"/>
      <c r="P399" s="187"/>
      <c r="Q399" s="187"/>
      <c r="R399" s="187"/>
      <c r="S399" s="187"/>
      <c r="T399" s="188"/>
      <c r="AT399" s="182" t="s">
        <v>122</v>
      </c>
      <c r="AU399" s="182" t="s">
        <v>80</v>
      </c>
      <c r="AV399" s="12" t="s">
        <v>118</v>
      </c>
      <c r="AW399" s="12" t="s">
        <v>32</v>
      </c>
      <c r="AX399" s="12" t="s">
        <v>78</v>
      </c>
      <c r="AY399" s="182" t="s">
        <v>111</v>
      </c>
    </row>
    <row r="400" s="1" customFormat="1" ht="16.5" customHeight="1">
      <c r="B400" s="157"/>
      <c r="C400" s="189" t="s">
        <v>495</v>
      </c>
      <c r="D400" s="189" t="s">
        <v>266</v>
      </c>
      <c r="E400" s="190" t="s">
        <v>496</v>
      </c>
      <c r="F400" s="191" t="s">
        <v>497</v>
      </c>
      <c r="G400" s="192" t="s">
        <v>324</v>
      </c>
      <c r="H400" s="193">
        <v>1</v>
      </c>
      <c r="I400" s="194"/>
      <c r="J400" s="195">
        <f>ROUND(I400*H400,2)</f>
        <v>0</v>
      </c>
      <c r="K400" s="191" t="s">
        <v>117</v>
      </c>
      <c r="L400" s="196"/>
      <c r="M400" s="197" t="s">
        <v>1</v>
      </c>
      <c r="N400" s="198" t="s">
        <v>41</v>
      </c>
      <c r="O400" s="63"/>
      <c r="P400" s="167">
        <f>O400*H400</f>
        <v>0</v>
      </c>
      <c r="Q400" s="167">
        <v>0.0011000000000000001</v>
      </c>
      <c r="R400" s="167">
        <f>Q400*H400</f>
        <v>0.0011000000000000001</v>
      </c>
      <c r="S400" s="167">
        <v>0</v>
      </c>
      <c r="T400" s="168">
        <f>S400*H400</f>
        <v>0</v>
      </c>
      <c r="AR400" s="15" t="s">
        <v>159</v>
      </c>
      <c r="AT400" s="15" t="s">
        <v>266</v>
      </c>
      <c r="AU400" s="15" t="s">
        <v>80</v>
      </c>
      <c r="AY400" s="15" t="s">
        <v>111</v>
      </c>
      <c r="BE400" s="169">
        <f>IF(N400="základní",J400,0)</f>
        <v>0</v>
      </c>
      <c r="BF400" s="169">
        <f>IF(N400="snížená",J400,0)</f>
        <v>0</v>
      </c>
      <c r="BG400" s="169">
        <f>IF(N400="zákl. přenesená",J400,0)</f>
        <v>0</v>
      </c>
      <c r="BH400" s="169">
        <f>IF(N400="sníž. přenesená",J400,0)</f>
        <v>0</v>
      </c>
      <c r="BI400" s="169">
        <f>IF(N400="nulová",J400,0)</f>
        <v>0</v>
      </c>
      <c r="BJ400" s="15" t="s">
        <v>78</v>
      </c>
      <c r="BK400" s="169">
        <f>ROUND(I400*H400,2)</f>
        <v>0</v>
      </c>
      <c r="BL400" s="15" t="s">
        <v>118</v>
      </c>
      <c r="BM400" s="15" t="s">
        <v>498</v>
      </c>
    </row>
    <row r="401" s="1" customFormat="1">
      <c r="B401" s="33"/>
      <c r="D401" s="170" t="s">
        <v>120</v>
      </c>
      <c r="F401" s="171" t="s">
        <v>497</v>
      </c>
      <c r="I401" s="103"/>
      <c r="L401" s="33"/>
      <c r="M401" s="172"/>
      <c r="N401" s="63"/>
      <c r="O401" s="63"/>
      <c r="P401" s="63"/>
      <c r="Q401" s="63"/>
      <c r="R401" s="63"/>
      <c r="S401" s="63"/>
      <c r="T401" s="64"/>
      <c r="AT401" s="15" t="s">
        <v>120</v>
      </c>
      <c r="AU401" s="15" t="s">
        <v>80</v>
      </c>
    </row>
    <row r="402" s="11" customFormat="1">
      <c r="B402" s="173"/>
      <c r="D402" s="170" t="s">
        <v>122</v>
      </c>
      <c r="E402" s="174" t="s">
        <v>1</v>
      </c>
      <c r="F402" s="175" t="s">
        <v>78</v>
      </c>
      <c r="H402" s="176">
        <v>1</v>
      </c>
      <c r="I402" s="177"/>
      <c r="L402" s="173"/>
      <c r="M402" s="178"/>
      <c r="N402" s="179"/>
      <c r="O402" s="179"/>
      <c r="P402" s="179"/>
      <c r="Q402" s="179"/>
      <c r="R402" s="179"/>
      <c r="S402" s="179"/>
      <c r="T402" s="180"/>
      <c r="AT402" s="174" t="s">
        <v>122</v>
      </c>
      <c r="AU402" s="174" t="s">
        <v>80</v>
      </c>
      <c r="AV402" s="11" t="s">
        <v>80</v>
      </c>
      <c r="AW402" s="11" t="s">
        <v>32</v>
      </c>
      <c r="AX402" s="11" t="s">
        <v>70</v>
      </c>
      <c r="AY402" s="174" t="s">
        <v>111</v>
      </c>
    </row>
    <row r="403" s="12" customFormat="1">
      <c r="B403" s="181"/>
      <c r="D403" s="170" t="s">
        <v>122</v>
      </c>
      <c r="E403" s="182" t="s">
        <v>1</v>
      </c>
      <c r="F403" s="183" t="s">
        <v>124</v>
      </c>
      <c r="H403" s="184">
        <v>1</v>
      </c>
      <c r="I403" s="185"/>
      <c r="L403" s="181"/>
      <c r="M403" s="186"/>
      <c r="N403" s="187"/>
      <c r="O403" s="187"/>
      <c r="P403" s="187"/>
      <c r="Q403" s="187"/>
      <c r="R403" s="187"/>
      <c r="S403" s="187"/>
      <c r="T403" s="188"/>
      <c r="AT403" s="182" t="s">
        <v>122</v>
      </c>
      <c r="AU403" s="182" t="s">
        <v>80</v>
      </c>
      <c r="AV403" s="12" t="s">
        <v>118</v>
      </c>
      <c r="AW403" s="12" t="s">
        <v>32</v>
      </c>
      <c r="AX403" s="12" t="s">
        <v>78</v>
      </c>
      <c r="AY403" s="182" t="s">
        <v>111</v>
      </c>
    </row>
    <row r="404" s="1" customFormat="1" ht="16.5" customHeight="1">
      <c r="B404" s="157"/>
      <c r="C404" s="189" t="s">
        <v>499</v>
      </c>
      <c r="D404" s="189" t="s">
        <v>266</v>
      </c>
      <c r="E404" s="190" t="s">
        <v>500</v>
      </c>
      <c r="F404" s="191" t="s">
        <v>501</v>
      </c>
      <c r="G404" s="192" t="s">
        <v>324</v>
      </c>
      <c r="H404" s="193">
        <v>2</v>
      </c>
      <c r="I404" s="194"/>
      <c r="J404" s="195">
        <f>ROUND(I404*H404,2)</f>
        <v>0</v>
      </c>
      <c r="K404" s="191" t="s">
        <v>146</v>
      </c>
      <c r="L404" s="196"/>
      <c r="M404" s="197" t="s">
        <v>1</v>
      </c>
      <c r="N404" s="198" t="s">
        <v>41</v>
      </c>
      <c r="O404" s="63"/>
      <c r="P404" s="167">
        <f>O404*H404</f>
        <v>0</v>
      </c>
      <c r="Q404" s="167">
        <v>0.0064000000000000003</v>
      </c>
      <c r="R404" s="167">
        <f>Q404*H404</f>
        <v>0.012800000000000001</v>
      </c>
      <c r="S404" s="167">
        <v>0</v>
      </c>
      <c r="T404" s="168">
        <f>S404*H404</f>
        <v>0</v>
      </c>
      <c r="AR404" s="15" t="s">
        <v>159</v>
      </c>
      <c r="AT404" s="15" t="s">
        <v>266</v>
      </c>
      <c r="AU404" s="15" t="s">
        <v>80</v>
      </c>
      <c r="AY404" s="15" t="s">
        <v>111</v>
      </c>
      <c r="BE404" s="169">
        <f>IF(N404="základní",J404,0)</f>
        <v>0</v>
      </c>
      <c r="BF404" s="169">
        <f>IF(N404="snížená",J404,0)</f>
        <v>0</v>
      </c>
      <c r="BG404" s="169">
        <f>IF(N404="zákl. přenesená",J404,0)</f>
        <v>0</v>
      </c>
      <c r="BH404" s="169">
        <f>IF(N404="sníž. přenesená",J404,0)</f>
        <v>0</v>
      </c>
      <c r="BI404" s="169">
        <f>IF(N404="nulová",J404,0)</f>
        <v>0</v>
      </c>
      <c r="BJ404" s="15" t="s">
        <v>78</v>
      </c>
      <c r="BK404" s="169">
        <f>ROUND(I404*H404,2)</f>
        <v>0</v>
      </c>
      <c r="BL404" s="15" t="s">
        <v>118</v>
      </c>
      <c r="BM404" s="15" t="s">
        <v>502</v>
      </c>
    </row>
    <row r="405" s="1" customFormat="1">
      <c r="B405" s="33"/>
      <c r="D405" s="170" t="s">
        <v>120</v>
      </c>
      <c r="F405" s="171" t="s">
        <v>501</v>
      </c>
      <c r="I405" s="103"/>
      <c r="L405" s="33"/>
      <c r="M405" s="172"/>
      <c r="N405" s="63"/>
      <c r="O405" s="63"/>
      <c r="P405" s="63"/>
      <c r="Q405" s="63"/>
      <c r="R405" s="63"/>
      <c r="S405" s="63"/>
      <c r="T405" s="64"/>
      <c r="AT405" s="15" t="s">
        <v>120</v>
      </c>
      <c r="AU405" s="15" t="s">
        <v>80</v>
      </c>
    </row>
    <row r="406" s="11" customFormat="1">
      <c r="B406" s="173"/>
      <c r="D406" s="170" t="s">
        <v>122</v>
      </c>
      <c r="E406" s="174" t="s">
        <v>1</v>
      </c>
      <c r="F406" s="175" t="s">
        <v>343</v>
      </c>
      <c r="H406" s="176">
        <v>2</v>
      </c>
      <c r="I406" s="177"/>
      <c r="L406" s="173"/>
      <c r="M406" s="178"/>
      <c r="N406" s="179"/>
      <c r="O406" s="179"/>
      <c r="P406" s="179"/>
      <c r="Q406" s="179"/>
      <c r="R406" s="179"/>
      <c r="S406" s="179"/>
      <c r="T406" s="180"/>
      <c r="AT406" s="174" t="s">
        <v>122</v>
      </c>
      <c r="AU406" s="174" t="s">
        <v>80</v>
      </c>
      <c r="AV406" s="11" t="s">
        <v>80</v>
      </c>
      <c r="AW406" s="11" t="s">
        <v>32</v>
      </c>
      <c r="AX406" s="11" t="s">
        <v>70</v>
      </c>
      <c r="AY406" s="174" t="s">
        <v>111</v>
      </c>
    </row>
    <row r="407" s="12" customFormat="1">
      <c r="B407" s="181"/>
      <c r="D407" s="170" t="s">
        <v>122</v>
      </c>
      <c r="E407" s="182" t="s">
        <v>1</v>
      </c>
      <c r="F407" s="183" t="s">
        <v>124</v>
      </c>
      <c r="H407" s="184">
        <v>2</v>
      </c>
      <c r="I407" s="185"/>
      <c r="L407" s="181"/>
      <c r="M407" s="186"/>
      <c r="N407" s="187"/>
      <c r="O407" s="187"/>
      <c r="P407" s="187"/>
      <c r="Q407" s="187"/>
      <c r="R407" s="187"/>
      <c r="S407" s="187"/>
      <c r="T407" s="188"/>
      <c r="AT407" s="182" t="s">
        <v>122</v>
      </c>
      <c r="AU407" s="182" t="s">
        <v>80</v>
      </c>
      <c r="AV407" s="12" t="s">
        <v>118</v>
      </c>
      <c r="AW407" s="12" t="s">
        <v>32</v>
      </c>
      <c r="AX407" s="12" t="s">
        <v>78</v>
      </c>
      <c r="AY407" s="182" t="s">
        <v>111</v>
      </c>
    </row>
    <row r="408" s="1" customFormat="1" ht="16.5" customHeight="1">
      <c r="B408" s="157"/>
      <c r="C408" s="158" t="s">
        <v>503</v>
      </c>
      <c r="D408" s="158" t="s">
        <v>113</v>
      </c>
      <c r="E408" s="159" t="s">
        <v>504</v>
      </c>
      <c r="F408" s="160" t="s">
        <v>505</v>
      </c>
      <c r="G408" s="161" t="s">
        <v>324</v>
      </c>
      <c r="H408" s="162">
        <v>1</v>
      </c>
      <c r="I408" s="163"/>
      <c r="J408" s="164">
        <f>ROUND(I408*H408,2)</f>
        <v>0</v>
      </c>
      <c r="K408" s="160" t="s">
        <v>117</v>
      </c>
      <c r="L408" s="33"/>
      <c r="M408" s="165" t="s">
        <v>1</v>
      </c>
      <c r="N408" s="166" t="s">
        <v>41</v>
      </c>
      <c r="O408" s="63"/>
      <c r="P408" s="167">
        <f>O408*H408</f>
        <v>0</v>
      </c>
      <c r="Q408" s="167">
        <v>0.00010000000000000001</v>
      </c>
      <c r="R408" s="167">
        <f>Q408*H408</f>
        <v>0.00010000000000000001</v>
      </c>
      <c r="S408" s="167">
        <v>0</v>
      </c>
      <c r="T408" s="168">
        <f>S408*H408</f>
        <v>0</v>
      </c>
      <c r="AR408" s="15" t="s">
        <v>118</v>
      </c>
      <c r="AT408" s="15" t="s">
        <v>113</v>
      </c>
      <c r="AU408" s="15" t="s">
        <v>80</v>
      </c>
      <c r="AY408" s="15" t="s">
        <v>111</v>
      </c>
      <c r="BE408" s="169">
        <f>IF(N408="základní",J408,0)</f>
        <v>0</v>
      </c>
      <c r="BF408" s="169">
        <f>IF(N408="snížená",J408,0)</f>
        <v>0</v>
      </c>
      <c r="BG408" s="169">
        <f>IF(N408="zákl. přenesená",J408,0)</f>
        <v>0</v>
      </c>
      <c r="BH408" s="169">
        <f>IF(N408="sníž. přenesená",J408,0)</f>
        <v>0</v>
      </c>
      <c r="BI408" s="169">
        <f>IF(N408="nulová",J408,0)</f>
        <v>0</v>
      </c>
      <c r="BJ408" s="15" t="s">
        <v>78</v>
      </c>
      <c r="BK408" s="169">
        <f>ROUND(I408*H408,2)</f>
        <v>0</v>
      </c>
      <c r="BL408" s="15" t="s">
        <v>118</v>
      </c>
      <c r="BM408" s="15" t="s">
        <v>506</v>
      </c>
    </row>
    <row r="409" s="1" customFormat="1">
      <c r="B409" s="33"/>
      <c r="D409" s="170" t="s">
        <v>120</v>
      </c>
      <c r="F409" s="171" t="s">
        <v>507</v>
      </c>
      <c r="I409" s="103"/>
      <c r="L409" s="33"/>
      <c r="M409" s="172"/>
      <c r="N409" s="63"/>
      <c r="O409" s="63"/>
      <c r="P409" s="63"/>
      <c r="Q409" s="63"/>
      <c r="R409" s="63"/>
      <c r="S409" s="63"/>
      <c r="T409" s="64"/>
      <c r="AT409" s="15" t="s">
        <v>120</v>
      </c>
      <c r="AU409" s="15" t="s">
        <v>80</v>
      </c>
    </row>
    <row r="410" s="11" customFormat="1">
      <c r="B410" s="173"/>
      <c r="D410" s="170" t="s">
        <v>122</v>
      </c>
      <c r="E410" s="174" t="s">
        <v>1</v>
      </c>
      <c r="F410" s="175" t="s">
        <v>78</v>
      </c>
      <c r="H410" s="176">
        <v>1</v>
      </c>
      <c r="I410" s="177"/>
      <c r="L410" s="173"/>
      <c r="M410" s="178"/>
      <c r="N410" s="179"/>
      <c r="O410" s="179"/>
      <c r="P410" s="179"/>
      <c r="Q410" s="179"/>
      <c r="R410" s="179"/>
      <c r="S410" s="179"/>
      <c r="T410" s="180"/>
      <c r="AT410" s="174" t="s">
        <v>122</v>
      </c>
      <c r="AU410" s="174" t="s">
        <v>80</v>
      </c>
      <c r="AV410" s="11" t="s">
        <v>80</v>
      </c>
      <c r="AW410" s="11" t="s">
        <v>32</v>
      </c>
      <c r="AX410" s="11" t="s">
        <v>70</v>
      </c>
      <c r="AY410" s="174" t="s">
        <v>111</v>
      </c>
    </row>
    <row r="411" s="12" customFormat="1">
      <c r="B411" s="181"/>
      <c r="D411" s="170" t="s">
        <v>122</v>
      </c>
      <c r="E411" s="182" t="s">
        <v>1</v>
      </c>
      <c r="F411" s="183" t="s">
        <v>124</v>
      </c>
      <c r="H411" s="184">
        <v>1</v>
      </c>
      <c r="I411" s="185"/>
      <c r="L411" s="181"/>
      <c r="M411" s="186"/>
      <c r="N411" s="187"/>
      <c r="O411" s="187"/>
      <c r="P411" s="187"/>
      <c r="Q411" s="187"/>
      <c r="R411" s="187"/>
      <c r="S411" s="187"/>
      <c r="T411" s="188"/>
      <c r="AT411" s="182" t="s">
        <v>122</v>
      </c>
      <c r="AU411" s="182" t="s">
        <v>80</v>
      </c>
      <c r="AV411" s="12" t="s">
        <v>118</v>
      </c>
      <c r="AW411" s="12" t="s">
        <v>32</v>
      </c>
      <c r="AX411" s="12" t="s">
        <v>78</v>
      </c>
      <c r="AY411" s="182" t="s">
        <v>111</v>
      </c>
    </row>
    <row r="412" s="1" customFormat="1" ht="16.5" customHeight="1">
      <c r="B412" s="157"/>
      <c r="C412" s="189" t="s">
        <v>508</v>
      </c>
      <c r="D412" s="189" t="s">
        <v>266</v>
      </c>
      <c r="E412" s="190" t="s">
        <v>509</v>
      </c>
      <c r="F412" s="191" t="s">
        <v>510</v>
      </c>
      <c r="G412" s="192" t="s">
        <v>324</v>
      </c>
      <c r="H412" s="193">
        <v>1</v>
      </c>
      <c r="I412" s="194"/>
      <c r="J412" s="195">
        <f>ROUND(I412*H412,2)</f>
        <v>0</v>
      </c>
      <c r="K412" s="191" t="s">
        <v>117</v>
      </c>
      <c r="L412" s="196"/>
      <c r="M412" s="197" t="s">
        <v>1</v>
      </c>
      <c r="N412" s="198" t="s">
        <v>41</v>
      </c>
      <c r="O412" s="63"/>
      <c r="P412" s="167">
        <f>O412*H412</f>
        <v>0</v>
      </c>
      <c r="Q412" s="167">
        <v>0.0016000000000000001</v>
      </c>
      <c r="R412" s="167">
        <f>Q412*H412</f>
        <v>0.0016000000000000001</v>
      </c>
      <c r="S412" s="167">
        <v>0</v>
      </c>
      <c r="T412" s="168">
        <f>S412*H412</f>
        <v>0</v>
      </c>
      <c r="AR412" s="15" t="s">
        <v>159</v>
      </c>
      <c r="AT412" s="15" t="s">
        <v>266</v>
      </c>
      <c r="AU412" s="15" t="s">
        <v>80</v>
      </c>
      <c r="AY412" s="15" t="s">
        <v>111</v>
      </c>
      <c r="BE412" s="169">
        <f>IF(N412="základní",J412,0)</f>
        <v>0</v>
      </c>
      <c r="BF412" s="169">
        <f>IF(N412="snížená",J412,0)</f>
        <v>0</v>
      </c>
      <c r="BG412" s="169">
        <f>IF(N412="zákl. přenesená",J412,0)</f>
        <v>0</v>
      </c>
      <c r="BH412" s="169">
        <f>IF(N412="sníž. přenesená",J412,0)</f>
        <v>0</v>
      </c>
      <c r="BI412" s="169">
        <f>IF(N412="nulová",J412,0)</f>
        <v>0</v>
      </c>
      <c r="BJ412" s="15" t="s">
        <v>78</v>
      </c>
      <c r="BK412" s="169">
        <f>ROUND(I412*H412,2)</f>
        <v>0</v>
      </c>
      <c r="BL412" s="15" t="s">
        <v>118</v>
      </c>
      <c r="BM412" s="15" t="s">
        <v>511</v>
      </c>
    </row>
    <row r="413" s="1" customFormat="1">
      <c r="B413" s="33"/>
      <c r="D413" s="170" t="s">
        <v>120</v>
      </c>
      <c r="F413" s="171" t="s">
        <v>510</v>
      </c>
      <c r="I413" s="103"/>
      <c r="L413" s="33"/>
      <c r="M413" s="172"/>
      <c r="N413" s="63"/>
      <c r="O413" s="63"/>
      <c r="P413" s="63"/>
      <c r="Q413" s="63"/>
      <c r="R413" s="63"/>
      <c r="S413" s="63"/>
      <c r="T413" s="64"/>
      <c r="AT413" s="15" t="s">
        <v>120</v>
      </c>
      <c r="AU413" s="15" t="s">
        <v>80</v>
      </c>
    </row>
    <row r="414" s="11" customFormat="1">
      <c r="B414" s="173"/>
      <c r="D414" s="170" t="s">
        <v>122</v>
      </c>
      <c r="E414" s="174" t="s">
        <v>1</v>
      </c>
      <c r="F414" s="175" t="s">
        <v>78</v>
      </c>
      <c r="H414" s="176">
        <v>1</v>
      </c>
      <c r="I414" s="177"/>
      <c r="L414" s="173"/>
      <c r="M414" s="178"/>
      <c r="N414" s="179"/>
      <c r="O414" s="179"/>
      <c r="P414" s="179"/>
      <c r="Q414" s="179"/>
      <c r="R414" s="179"/>
      <c r="S414" s="179"/>
      <c r="T414" s="180"/>
      <c r="AT414" s="174" t="s">
        <v>122</v>
      </c>
      <c r="AU414" s="174" t="s">
        <v>80</v>
      </c>
      <c r="AV414" s="11" t="s">
        <v>80</v>
      </c>
      <c r="AW414" s="11" t="s">
        <v>32</v>
      </c>
      <c r="AX414" s="11" t="s">
        <v>70</v>
      </c>
      <c r="AY414" s="174" t="s">
        <v>111</v>
      </c>
    </row>
    <row r="415" s="12" customFormat="1">
      <c r="B415" s="181"/>
      <c r="D415" s="170" t="s">
        <v>122</v>
      </c>
      <c r="E415" s="182" t="s">
        <v>1</v>
      </c>
      <c r="F415" s="183" t="s">
        <v>124</v>
      </c>
      <c r="H415" s="184">
        <v>1</v>
      </c>
      <c r="I415" s="185"/>
      <c r="L415" s="181"/>
      <c r="M415" s="186"/>
      <c r="N415" s="187"/>
      <c r="O415" s="187"/>
      <c r="P415" s="187"/>
      <c r="Q415" s="187"/>
      <c r="R415" s="187"/>
      <c r="S415" s="187"/>
      <c r="T415" s="188"/>
      <c r="AT415" s="182" t="s">
        <v>122</v>
      </c>
      <c r="AU415" s="182" t="s">
        <v>80</v>
      </c>
      <c r="AV415" s="12" t="s">
        <v>118</v>
      </c>
      <c r="AW415" s="12" t="s">
        <v>32</v>
      </c>
      <c r="AX415" s="12" t="s">
        <v>78</v>
      </c>
      <c r="AY415" s="182" t="s">
        <v>111</v>
      </c>
    </row>
    <row r="416" s="1" customFormat="1" ht="16.5" customHeight="1">
      <c r="B416" s="157"/>
      <c r="C416" s="158" t="s">
        <v>512</v>
      </c>
      <c r="D416" s="158" t="s">
        <v>113</v>
      </c>
      <c r="E416" s="159" t="s">
        <v>513</v>
      </c>
      <c r="F416" s="160" t="s">
        <v>514</v>
      </c>
      <c r="G416" s="161" t="s">
        <v>324</v>
      </c>
      <c r="H416" s="162">
        <v>6</v>
      </c>
      <c r="I416" s="163"/>
      <c r="J416" s="164">
        <f>ROUND(I416*H416,2)</f>
        <v>0</v>
      </c>
      <c r="K416" s="160" t="s">
        <v>117</v>
      </c>
      <c r="L416" s="33"/>
      <c r="M416" s="165" t="s">
        <v>1</v>
      </c>
      <c r="N416" s="166" t="s">
        <v>41</v>
      </c>
      <c r="O416" s="63"/>
      <c r="P416" s="167">
        <f>O416*H416</f>
        <v>0</v>
      </c>
      <c r="Q416" s="167">
        <v>1.0000000000000001E-05</v>
      </c>
      <c r="R416" s="167">
        <f>Q416*H416</f>
        <v>6.0000000000000008E-05</v>
      </c>
      <c r="S416" s="167">
        <v>0</v>
      </c>
      <c r="T416" s="168">
        <f>S416*H416</f>
        <v>0</v>
      </c>
      <c r="AR416" s="15" t="s">
        <v>118</v>
      </c>
      <c r="AT416" s="15" t="s">
        <v>113</v>
      </c>
      <c r="AU416" s="15" t="s">
        <v>80</v>
      </c>
      <c r="AY416" s="15" t="s">
        <v>111</v>
      </c>
      <c r="BE416" s="169">
        <f>IF(N416="základní",J416,0)</f>
        <v>0</v>
      </c>
      <c r="BF416" s="169">
        <f>IF(N416="snížená",J416,0)</f>
        <v>0</v>
      </c>
      <c r="BG416" s="169">
        <f>IF(N416="zákl. přenesená",J416,0)</f>
        <v>0</v>
      </c>
      <c r="BH416" s="169">
        <f>IF(N416="sníž. přenesená",J416,0)</f>
        <v>0</v>
      </c>
      <c r="BI416" s="169">
        <f>IF(N416="nulová",J416,0)</f>
        <v>0</v>
      </c>
      <c r="BJ416" s="15" t="s">
        <v>78</v>
      </c>
      <c r="BK416" s="169">
        <f>ROUND(I416*H416,2)</f>
        <v>0</v>
      </c>
      <c r="BL416" s="15" t="s">
        <v>118</v>
      </c>
      <c r="BM416" s="15" t="s">
        <v>515</v>
      </c>
    </row>
    <row r="417" s="1" customFormat="1">
      <c r="B417" s="33"/>
      <c r="D417" s="170" t="s">
        <v>120</v>
      </c>
      <c r="F417" s="171" t="s">
        <v>516</v>
      </c>
      <c r="I417" s="103"/>
      <c r="L417" s="33"/>
      <c r="M417" s="172"/>
      <c r="N417" s="63"/>
      <c r="O417" s="63"/>
      <c r="P417" s="63"/>
      <c r="Q417" s="63"/>
      <c r="R417" s="63"/>
      <c r="S417" s="63"/>
      <c r="T417" s="64"/>
      <c r="AT417" s="15" t="s">
        <v>120</v>
      </c>
      <c r="AU417" s="15" t="s">
        <v>80</v>
      </c>
    </row>
    <row r="418" s="11" customFormat="1">
      <c r="B418" s="173"/>
      <c r="D418" s="170" t="s">
        <v>122</v>
      </c>
      <c r="E418" s="174" t="s">
        <v>1</v>
      </c>
      <c r="F418" s="175" t="s">
        <v>517</v>
      </c>
      <c r="H418" s="176">
        <v>6</v>
      </c>
      <c r="I418" s="177"/>
      <c r="L418" s="173"/>
      <c r="M418" s="178"/>
      <c r="N418" s="179"/>
      <c r="O418" s="179"/>
      <c r="P418" s="179"/>
      <c r="Q418" s="179"/>
      <c r="R418" s="179"/>
      <c r="S418" s="179"/>
      <c r="T418" s="180"/>
      <c r="AT418" s="174" t="s">
        <v>122</v>
      </c>
      <c r="AU418" s="174" t="s">
        <v>80</v>
      </c>
      <c r="AV418" s="11" t="s">
        <v>80</v>
      </c>
      <c r="AW418" s="11" t="s">
        <v>32</v>
      </c>
      <c r="AX418" s="11" t="s">
        <v>70</v>
      </c>
      <c r="AY418" s="174" t="s">
        <v>111</v>
      </c>
    </row>
    <row r="419" s="12" customFormat="1">
      <c r="B419" s="181"/>
      <c r="D419" s="170" t="s">
        <v>122</v>
      </c>
      <c r="E419" s="182" t="s">
        <v>1</v>
      </c>
      <c r="F419" s="183" t="s">
        <v>124</v>
      </c>
      <c r="H419" s="184">
        <v>6</v>
      </c>
      <c r="I419" s="185"/>
      <c r="L419" s="181"/>
      <c r="M419" s="186"/>
      <c r="N419" s="187"/>
      <c r="O419" s="187"/>
      <c r="P419" s="187"/>
      <c r="Q419" s="187"/>
      <c r="R419" s="187"/>
      <c r="S419" s="187"/>
      <c r="T419" s="188"/>
      <c r="AT419" s="182" t="s">
        <v>122</v>
      </c>
      <c r="AU419" s="182" t="s">
        <v>80</v>
      </c>
      <c r="AV419" s="12" t="s">
        <v>118</v>
      </c>
      <c r="AW419" s="12" t="s">
        <v>32</v>
      </c>
      <c r="AX419" s="12" t="s">
        <v>78</v>
      </c>
      <c r="AY419" s="182" t="s">
        <v>111</v>
      </c>
    </row>
    <row r="420" s="1" customFormat="1" ht="16.5" customHeight="1">
      <c r="B420" s="157"/>
      <c r="C420" s="189" t="s">
        <v>518</v>
      </c>
      <c r="D420" s="189" t="s">
        <v>266</v>
      </c>
      <c r="E420" s="190" t="s">
        <v>519</v>
      </c>
      <c r="F420" s="191" t="s">
        <v>520</v>
      </c>
      <c r="G420" s="192" t="s">
        <v>324</v>
      </c>
      <c r="H420" s="193">
        <v>3</v>
      </c>
      <c r="I420" s="194"/>
      <c r="J420" s="195">
        <f>ROUND(I420*H420,2)</f>
        <v>0</v>
      </c>
      <c r="K420" s="191" t="s">
        <v>117</v>
      </c>
      <c r="L420" s="196"/>
      <c r="M420" s="197" t="s">
        <v>1</v>
      </c>
      <c r="N420" s="198" t="s">
        <v>41</v>
      </c>
      <c r="O420" s="63"/>
      <c r="P420" s="167">
        <f>O420*H420</f>
        <v>0</v>
      </c>
      <c r="Q420" s="167">
        <v>0.0019</v>
      </c>
      <c r="R420" s="167">
        <f>Q420*H420</f>
        <v>0.0057000000000000002</v>
      </c>
      <c r="S420" s="167">
        <v>0</v>
      </c>
      <c r="T420" s="168">
        <f>S420*H420</f>
        <v>0</v>
      </c>
      <c r="AR420" s="15" t="s">
        <v>159</v>
      </c>
      <c r="AT420" s="15" t="s">
        <v>266</v>
      </c>
      <c r="AU420" s="15" t="s">
        <v>80</v>
      </c>
      <c r="AY420" s="15" t="s">
        <v>111</v>
      </c>
      <c r="BE420" s="169">
        <f>IF(N420="základní",J420,0)</f>
        <v>0</v>
      </c>
      <c r="BF420" s="169">
        <f>IF(N420="snížená",J420,0)</f>
        <v>0</v>
      </c>
      <c r="BG420" s="169">
        <f>IF(N420="zákl. přenesená",J420,0)</f>
        <v>0</v>
      </c>
      <c r="BH420" s="169">
        <f>IF(N420="sníž. přenesená",J420,0)</f>
        <v>0</v>
      </c>
      <c r="BI420" s="169">
        <f>IF(N420="nulová",J420,0)</f>
        <v>0</v>
      </c>
      <c r="BJ420" s="15" t="s">
        <v>78</v>
      </c>
      <c r="BK420" s="169">
        <f>ROUND(I420*H420,2)</f>
        <v>0</v>
      </c>
      <c r="BL420" s="15" t="s">
        <v>118</v>
      </c>
      <c r="BM420" s="15" t="s">
        <v>521</v>
      </c>
    </row>
    <row r="421" s="1" customFormat="1">
      <c r="B421" s="33"/>
      <c r="D421" s="170" t="s">
        <v>120</v>
      </c>
      <c r="F421" s="171" t="s">
        <v>520</v>
      </c>
      <c r="I421" s="103"/>
      <c r="L421" s="33"/>
      <c r="M421" s="172"/>
      <c r="N421" s="63"/>
      <c r="O421" s="63"/>
      <c r="P421" s="63"/>
      <c r="Q421" s="63"/>
      <c r="R421" s="63"/>
      <c r="S421" s="63"/>
      <c r="T421" s="64"/>
      <c r="AT421" s="15" t="s">
        <v>120</v>
      </c>
      <c r="AU421" s="15" t="s">
        <v>80</v>
      </c>
    </row>
    <row r="422" s="11" customFormat="1">
      <c r="B422" s="173"/>
      <c r="D422" s="170" t="s">
        <v>122</v>
      </c>
      <c r="E422" s="174" t="s">
        <v>1</v>
      </c>
      <c r="F422" s="175" t="s">
        <v>476</v>
      </c>
      <c r="H422" s="176">
        <v>3</v>
      </c>
      <c r="I422" s="177"/>
      <c r="L422" s="173"/>
      <c r="M422" s="178"/>
      <c r="N422" s="179"/>
      <c r="O422" s="179"/>
      <c r="P422" s="179"/>
      <c r="Q422" s="179"/>
      <c r="R422" s="179"/>
      <c r="S422" s="179"/>
      <c r="T422" s="180"/>
      <c r="AT422" s="174" t="s">
        <v>122</v>
      </c>
      <c r="AU422" s="174" t="s">
        <v>80</v>
      </c>
      <c r="AV422" s="11" t="s">
        <v>80</v>
      </c>
      <c r="AW422" s="11" t="s">
        <v>32</v>
      </c>
      <c r="AX422" s="11" t="s">
        <v>70</v>
      </c>
      <c r="AY422" s="174" t="s">
        <v>111</v>
      </c>
    </row>
    <row r="423" s="12" customFormat="1">
      <c r="B423" s="181"/>
      <c r="D423" s="170" t="s">
        <v>122</v>
      </c>
      <c r="E423" s="182" t="s">
        <v>1</v>
      </c>
      <c r="F423" s="183" t="s">
        <v>124</v>
      </c>
      <c r="H423" s="184">
        <v>3</v>
      </c>
      <c r="I423" s="185"/>
      <c r="L423" s="181"/>
      <c r="M423" s="186"/>
      <c r="N423" s="187"/>
      <c r="O423" s="187"/>
      <c r="P423" s="187"/>
      <c r="Q423" s="187"/>
      <c r="R423" s="187"/>
      <c r="S423" s="187"/>
      <c r="T423" s="188"/>
      <c r="AT423" s="182" t="s">
        <v>122</v>
      </c>
      <c r="AU423" s="182" t="s">
        <v>80</v>
      </c>
      <c r="AV423" s="12" t="s">
        <v>118</v>
      </c>
      <c r="AW423" s="12" t="s">
        <v>32</v>
      </c>
      <c r="AX423" s="12" t="s">
        <v>78</v>
      </c>
      <c r="AY423" s="182" t="s">
        <v>111</v>
      </c>
    </row>
    <row r="424" s="1" customFormat="1" ht="16.5" customHeight="1">
      <c r="B424" s="157"/>
      <c r="C424" s="189" t="s">
        <v>522</v>
      </c>
      <c r="D424" s="189" t="s">
        <v>266</v>
      </c>
      <c r="E424" s="190" t="s">
        <v>523</v>
      </c>
      <c r="F424" s="191" t="s">
        <v>524</v>
      </c>
      <c r="G424" s="192" t="s">
        <v>324</v>
      </c>
      <c r="H424" s="193">
        <v>3</v>
      </c>
      <c r="I424" s="194"/>
      <c r="J424" s="195">
        <f>ROUND(I424*H424,2)</f>
        <v>0</v>
      </c>
      <c r="K424" s="191" t="s">
        <v>117</v>
      </c>
      <c r="L424" s="196"/>
      <c r="M424" s="197" t="s">
        <v>1</v>
      </c>
      <c r="N424" s="198" t="s">
        <v>41</v>
      </c>
      <c r="O424" s="63"/>
      <c r="P424" s="167">
        <f>O424*H424</f>
        <v>0</v>
      </c>
      <c r="Q424" s="167">
        <v>0.00089999999999999998</v>
      </c>
      <c r="R424" s="167">
        <f>Q424*H424</f>
        <v>0.0027000000000000001</v>
      </c>
      <c r="S424" s="167">
        <v>0</v>
      </c>
      <c r="T424" s="168">
        <f>S424*H424</f>
        <v>0</v>
      </c>
      <c r="AR424" s="15" t="s">
        <v>159</v>
      </c>
      <c r="AT424" s="15" t="s">
        <v>266</v>
      </c>
      <c r="AU424" s="15" t="s">
        <v>80</v>
      </c>
      <c r="AY424" s="15" t="s">
        <v>111</v>
      </c>
      <c r="BE424" s="169">
        <f>IF(N424="základní",J424,0)</f>
        <v>0</v>
      </c>
      <c r="BF424" s="169">
        <f>IF(N424="snížená",J424,0)</f>
        <v>0</v>
      </c>
      <c r="BG424" s="169">
        <f>IF(N424="zákl. přenesená",J424,0)</f>
        <v>0</v>
      </c>
      <c r="BH424" s="169">
        <f>IF(N424="sníž. přenesená",J424,0)</f>
        <v>0</v>
      </c>
      <c r="BI424" s="169">
        <f>IF(N424="nulová",J424,0)</f>
        <v>0</v>
      </c>
      <c r="BJ424" s="15" t="s">
        <v>78</v>
      </c>
      <c r="BK424" s="169">
        <f>ROUND(I424*H424,2)</f>
        <v>0</v>
      </c>
      <c r="BL424" s="15" t="s">
        <v>118</v>
      </c>
      <c r="BM424" s="15" t="s">
        <v>525</v>
      </c>
    </row>
    <row r="425" s="1" customFormat="1">
      <c r="B425" s="33"/>
      <c r="D425" s="170" t="s">
        <v>120</v>
      </c>
      <c r="F425" s="171" t="s">
        <v>524</v>
      </c>
      <c r="I425" s="103"/>
      <c r="L425" s="33"/>
      <c r="M425" s="172"/>
      <c r="N425" s="63"/>
      <c r="O425" s="63"/>
      <c r="P425" s="63"/>
      <c r="Q425" s="63"/>
      <c r="R425" s="63"/>
      <c r="S425" s="63"/>
      <c r="T425" s="64"/>
      <c r="AT425" s="15" t="s">
        <v>120</v>
      </c>
      <c r="AU425" s="15" t="s">
        <v>80</v>
      </c>
    </row>
    <row r="426" s="11" customFormat="1">
      <c r="B426" s="173"/>
      <c r="D426" s="170" t="s">
        <v>122</v>
      </c>
      <c r="E426" s="174" t="s">
        <v>1</v>
      </c>
      <c r="F426" s="175" t="s">
        <v>476</v>
      </c>
      <c r="H426" s="176">
        <v>3</v>
      </c>
      <c r="I426" s="177"/>
      <c r="L426" s="173"/>
      <c r="M426" s="178"/>
      <c r="N426" s="179"/>
      <c r="O426" s="179"/>
      <c r="P426" s="179"/>
      <c r="Q426" s="179"/>
      <c r="R426" s="179"/>
      <c r="S426" s="179"/>
      <c r="T426" s="180"/>
      <c r="AT426" s="174" t="s">
        <v>122</v>
      </c>
      <c r="AU426" s="174" t="s">
        <v>80</v>
      </c>
      <c r="AV426" s="11" t="s">
        <v>80</v>
      </c>
      <c r="AW426" s="11" t="s">
        <v>32</v>
      </c>
      <c r="AX426" s="11" t="s">
        <v>70</v>
      </c>
      <c r="AY426" s="174" t="s">
        <v>111</v>
      </c>
    </row>
    <row r="427" s="12" customFormat="1">
      <c r="B427" s="181"/>
      <c r="D427" s="170" t="s">
        <v>122</v>
      </c>
      <c r="E427" s="182" t="s">
        <v>1</v>
      </c>
      <c r="F427" s="183" t="s">
        <v>124</v>
      </c>
      <c r="H427" s="184">
        <v>3</v>
      </c>
      <c r="I427" s="185"/>
      <c r="L427" s="181"/>
      <c r="M427" s="186"/>
      <c r="N427" s="187"/>
      <c r="O427" s="187"/>
      <c r="P427" s="187"/>
      <c r="Q427" s="187"/>
      <c r="R427" s="187"/>
      <c r="S427" s="187"/>
      <c r="T427" s="188"/>
      <c r="AT427" s="182" t="s">
        <v>122</v>
      </c>
      <c r="AU427" s="182" t="s">
        <v>80</v>
      </c>
      <c r="AV427" s="12" t="s">
        <v>118</v>
      </c>
      <c r="AW427" s="12" t="s">
        <v>32</v>
      </c>
      <c r="AX427" s="12" t="s">
        <v>78</v>
      </c>
      <c r="AY427" s="182" t="s">
        <v>111</v>
      </c>
    </row>
    <row r="428" s="1" customFormat="1" ht="16.5" customHeight="1">
      <c r="B428" s="157"/>
      <c r="C428" s="158" t="s">
        <v>526</v>
      </c>
      <c r="D428" s="158" t="s">
        <v>113</v>
      </c>
      <c r="E428" s="159" t="s">
        <v>527</v>
      </c>
      <c r="F428" s="160" t="s">
        <v>528</v>
      </c>
      <c r="G428" s="161" t="s">
        <v>324</v>
      </c>
      <c r="H428" s="162">
        <v>6</v>
      </c>
      <c r="I428" s="163"/>
      <c r="J428" s="164">
        <f>ROUND(I428*H428,2)</f>
        <v>0</v>
      </c>
      <c r="K428" s="160" t="s">
        <v>117</v>
      </c>
      <c r="L428" s="33"/>
      <c r="M428" s="165" t="s">
        <v>1</v>
      </c>
      <c r="N428" s="166" t="s">
        <v>41</v>
      </c>
      <c r="O428" s="63"/>
      <c r="P428" s="167">
        <f>O428*H428</f>
        <v>0</v>
      </c>
      <c r="Q428" s="167">
        <v>0.00011</v>
      </c>
      <c r="R428" s="167">
        <f>Q428*H428</f>
        <v>0.00066</v>
      </c>
      <c r="S428" s="167">
        <v>0</v>
      </c>
      <c r="T428" s="168">
        <f>S428*H428</f>
        <v>0</v>
      </c>
      <c r="AR428" s="15" t="s">
        <v>118</v>
      </c>
      <c r="AT428" s="15" t="s">
        <v>113</v>
      </c>
      <c r="AU428" s="15" t="s">
        <v>80</v>
      </c>
      <c r="AY428" s="15" t="s">
        <v>111</v>
      </c>
      <c r="BE428" s="169">
        <f>IF(N428="základní",J428,0)</f>
        <v>0</v>
      </c>
      <c r="BF428" s="169">
        <f>IF(N428="snížená",J428,0)</f>
        <v>0</v>
      </c>
      <c r="BG428" s="169">
        <f>IF(N428="zákl. přenesená",J428,0)</f>
        <v>0</v>
      </c>
      <c r="BH428" s="169">
        <f>IF(N428="sníž. přenesená",J428,0)</f>
        <v>0</v>
      </c>
      <c r="BI428" s="169">
        <f>IF(N428="nulová",J428,0)</f>
        <v>0</v>
      </c>
      <c r="BJ428" s="15" t="s">
        <v>78</v>
      </c>
      <c r="BK428" s="169">
        <f>ROUND(I428*H428,2)</f>
        <v>0</v>
      </c>
      <c r="BL428" s="15" t="s">
        <v>118</v>
      </c>
      <c r="BM428" s="15" t="s">
        <v>529</v>
      </c>
    </row>
    <row r="429" s="1" customFormat="1">
      <c r="B429" s="33"/>
      <c r="D429" s="170" t="s">
        <v>120</v>
      </c>
      <c r="F429" s="171" t="s">
        <v>530</v>
      </c>
      <c r="I429" s="103"/>
      <c r="L429" s="33"/>
      <c r="M429" s="172"/>
      <c r="N429" s="63"/>
      <c r="O429" s="63"/>
      <c r="P429" s="63"/>
      <c r="Q429" s="63"/>
      <c r="R429" s="63"/>
      <c r="S429" s="63"/>
      <c r="T429" s="64"/>
      <c r="AT429" s="15" t="s">
        <v>120</v>
      </c>
      <c r="AU429" s="15" t="s">
        <v>80</v>
      </c>
    </row>
    <row r="430" s="11" customFormat="1">
      <c r="B430" s="173"/>
      <c r="D430" s="170" t="s">
        <v>122</v>
      </c>
      <c r="E430" s="174" t="s">
        <v>1</v>
      </c>
      <c r="F430" s="175" t="s">
        <v>531</v>
      </c>
      <c r="H430" s="176">
        <v>6</v>
      </c>
      <c r="I430" s="177"/>
      <c r="L430" s="173"/>
      <c r="M430" s="178"/>
      <c r="N430" s="179"/>
      <c r="O430" s="179"/>
      <c r="P430" s="179"/>
      <c r="Q430" s="179"/>
      <c r="R430" s="179"/>
      <c r="S430" s="179"/>
      <c r="T430" s="180"/>
      <c r="AT430" s="174" t="s">
        <v>122</v>
      </c>
      <c r="AU430" s="174" t="s">
        <v>80</v>
      </c>
      <c r="AV430" s="11" t="s">
        <v>80</v>
      </c>
      <c r="AW430" s="11" t="s">
        <v>32</v>
      </c>
      <c r="AX430" s="11" t="s">
        <v>70</v>
      </c>
      <c r="AY430" s="174" t="s">
        <v>111</v>
      </c>
    </row>
    <row r="431" s="12" customFormat="1">
      <c r="B431" s="181"/>
      <c r="D431" s="170" t="s">
        <v>122</v>
      </c>
      <c r="E431" s="182" t="s">
        <v>1</v>
      </c>
      <c r="F431" s="183" t="s">
        <v>124</v>
      </c>
      <c r="H431" s="184">
        <v>6</v>
      </c>
      <c r="I431" s="185"/>
      <c r="L431" s="181"/>
      <c r="M431" s="186"/>
      <c r="N431" s="187"/>
      <c r="O431" s="187"/>
      <c r="P431" s="187"/>
      <c r="Q431" s="187"/>
      <c r="R431" s="187"/>
      <c r="S431" s="187"/>
      <c r="T431" s="188"/>
      <c r="AT431" s="182" t="s">
        <v>122</v>
      </c>
      <c r="AU431" s="182" t="s">
        <v>80</v>
      </c>
      <c r="AV431" s="12" t="s">
        <v>118</v>
      </c>
      <c r="AW431" s="12" t="s">
        <v>32</v>
      </c>
      <c r="AX431" s="12" t="s">
        <v>78</v>
      </c>
      <c r="AY431" s="182" t="s">
        <v>111</v>
      </c>
    </row>
    <row r="432" s="1" customFormat="1" ht="16.5" customHeight="1">
      <c r="B432" s="157"/>
      <c r="C432" s="189" t="s">
        <v>532</v>
      </c>
      <c r="D432" s="189" t="s">
        <v>266</v>
      </c>
      <c r="E432" s="190" t="s">
        <v>533</v>
      </c>
      <c r="F432" s="191" t="s">
        <v>534</v>
      </c>
      <c r="G432" s="192" t="s">
        <v>324</v>
      </c>
      <c r="H432" s="193">
        <v>2</v>
      </c>
      <c r="I432" s="194"/>
      <c r="J432" s="195">
        <f>ROUND(I432*H432,2)</f>
        <v>0</v>
      </c>
      <c r="K432" s="191" t="s">
        <v>117</v>
      </c>
      <c r="L432" s="196"/>
      <c r="M432" s="197" t="s">
        <v>1</v>
      </c>
      <c r="N432" s="198" t="s">
        <v>41</v>
      </c>
      <c r="O432" s="63"/>
      <c r="P432" s="167">
        <f>O432*H432</f>
        <v>0</v>
      </c>
      <c r="Q432" s="167">
        <v>0.0041999999999999997</v>
      </c>
      <c r="R432" s="167">
        <f>Q432*H432</f>
        <v>0.0083999999999999995</v>
      </c>
      <c r="S432" s="167">
        <v>0</v>
      </c>
      <c r="T432" s="168">
        <f>S432*H432</f>
        <v>0</v>
      </c>
      <c r="AR432" s="15" t="s">
        <v>159</v>
      </c>
      <c r="AT432" s="15" t="s">
        <v>266</v>
      </c>
      <c r="AU432" s="15" t="s">
        <v>80</v>
      </c>
      <c r="AY432" s="15" t="s">
        <v>111</v>
      </c>
      <c r="BE432" s="169">
        <f>IF(N432="základní",J432,0)</f>
        <v>0</v>
      </c>
      <c r="BF432" s="169">
        <f>IF(N432="snížená",J432,0)</f>
        <v>0</v>
      </c>
      <c r="BG432" s="169">
        <f>IF(N432="zákl. přenesená",J432,0)</f>
        <v>0</v>
      </c>
      <c r="BH432" s="169">
        <f>IF(N432="sníž. přenesená",J432,0)</f>
        <v>0</v>
      </c>
      <c r="BI432" s="169">
        <f>IF(N432="nulová",J432,0)</f>
        <v>0</v>
      </c>
      <c r="BJ432" s="15" t="s">
        <v>78</v>
      </c>
      <c r="BK432" s="169">
        <f>ROUND(I432*H432,2)</f>
        <v>0</v>
      </c>
      <c r="BL432" s="15" t="s">
        <v>118</v>
      </c>
      <c r="BM432" s="15" t="s">
        <v>535</v>
      </c>
    </row>
    <row r="433" s="1" customFormat="1">
      <c r="B433" s="33"/>
      <c r="D433" s="170" t="s">
        <v>120</v>
      </c>
      <c r="F433" s="171" t="s">
        <v>534</v>
      </c>
      <c r="I433" s="103"/>
      <c r="L433" s="33"/>
      <c r="M433" s="172"/>
      <c r="N433" s="63"/>
      <c r="O433" s="63"/>
      <c r="P433" s="63"/>
      <c r="Q433" s="63"/>
      <c r="R433" s="63"/>
      <c r="S433" s="63"/>
      <c r="T433" s="64"/>
      <c r="AT433" s="15" t="s">
        <v>120</v>
      </c>
      <c r="AU433" s="15" t="s">
        <v>80</v>
      </c>
    </row>
    <row r="434" s="11" customFormat="1">
      <c r="B434" s="173"/>
      <c r="D434" s="170" t="s">
        <v>122</v>
      </c>
      <c r="E434" s="174" t="s">
        <v>1</v>
      </c>
      <c r="F434" s="175" t="s">
        <v>343</v>
      </c>
      <c r="H434" s="176">
        <v>2</v>
      </c>
      <c r="I434" s="177"/>
      <c r="L434" s="173"/>
      <c r="M434" s="178"/>
      <c r="N434" s="179"/>
      <c r="O434" s="179"/>
      <c r="P434" s="179"/>
      <c r="Q434" s="179"/>
      <c r="R434" s="179"/>
      <c r="S434" s="179"/>
      <c r="T434" s="180"/>
      <c r="AT434" s="174" t="s">
        <v>122</v>
      </c>
      <c r="AU434" s="174" t="s">
        <v>80</v>
      </c>
      <c r="AV434" s="11" t="s">
        <v>80</v>
      </c>
      <c r="AW434" s="11" t="s">
        <v>32</v>
      </c>
      <c r="AX434" s="11" t="s">
        <v>70</v>
      </c>
      <c r="AY434" s="174" t="s">
        <v>111</v>
      </c>
    </row>
    <row r="435" s="12" customFormat="1">
      <c r="B435" s="181"/>
      <c r="D435" s="170" t="s">
        <v>122</v>
      </c>
      <c r="E435" s="182" t="s">
        <v>1</v>
      </c>
      <c r="F435" s="183" t="s">
        <v>124</v>
      </c>
      <c r="H435" s="184">
        <v>2</v>
      </c>
      <c r="I435" s="185"/>
      <c r="L435" s="181"/>
      <c r="M435" s="186"/>
      <c r="N435" s="187"/>
      <c r="O435" s="187"/>
      <c r="P435" s="187"/>
      <c r="Q435" s="187"/>
      <c r="R435" s="187"/>
      <c r="S435" s="187"/>
      <c r="T435" s="188"/>
      <c r="AT435" s="182" t="s">
        <v>122</v>
      </c>
      <c r="AU435" s="182" t="s">
        <v>80</v>
      </c>
      <c r="AV435" s="12" t="s">
        <v>118</v>
      </c>
      <c r="AW435" s="12" t="s">
        <v>32</v>
      </c>
      <c r="AX435" s="12" t="s">
        <v>78</v>
      </c>
      <c r="AY435" s="182" t="s">
        <v>111</v>
      </c>
    </row>
    <row r="436" s="1" customFormat="1" ht="16.5" customHeight="1">
      <c r="B436" s="157"/>
      <c r="C436" s="189" t="s">
        <v>536</v>
      </c>
      <c r="D436" s="189" t="s">
        <v>266</v>
      </c>
      <c r="E436" s="190" t="s">
        <v>537</v>
      </c>
      <c r="F436" s="191" t="s">
        <v>538</v>
      </c>
      <c r="G436" s="192" t="s">
        <v>324</v>
      </c>
      <c r="H436" s="193">
        <v>3</v>
      </c>
      <c r="I436" s="194"/>
      <c r="J436" s="195">
        <f>ROUND(I436*H436,2)</f>
        <v>0</v>
      </c>
      <c r="K436" s="191" t="s">
        <v>117</v>
      </c>
      <c r="L436" s="196"/>
      <c r="M436" s="197" t="s">
        <v>1</v>
      </c>
      <c r="N436" s="198" t="s">
        <v>41</v>
      </c>
      <c r="O436" s="63"/>
      <c r="P436" s="167">
        <f>O436*H436</f>
        <v>0</v>
      </c>
      <c r="Q436" s="167">
        <v>0.0064000000000000003</v>
      </c>
      <c r="R436" s="167">
        <f>Q436*H436</f>
        <v>0.019200000000000002</v>
      </c>
      <c r="S436" s="167">
        <v>0</v>
      </c>
      <c r="T436" s="168">
        <f>S436*H436</f>
        <v>0</v>
      </c>
      <c r="AR436" s="15" t="s">
        <v>159</v>
      </c>
      <c r="AT436" s="15" t="s">
        <v>266</v>
      </c>
      <c r="AU436" s="15" t="s">
        <v>80</v>
      </c>
      <c r="AY436" s="15" t="s">
        <v>111</v>
      </c>
      <c r="BE436" s="169">
        <f>IF(N436="základní",J436,0)</f>
        <v>0</v>
      </c>
      <c r="BF436" s="169">
        <f>IF(N436="snížená",J436,0)</f>
        <v>0</v>
      </c>
      <c r="BG436" s="169">
        <f>IF(N436="zákl. přenesená",J436,0)</f>
        <v>0</v>
      </c>
      <c r="BH436" s="169">
        <f>IF(N436="sníž. přenesená",J436,0)</f>
        <v>0</v>
      </c>
      <c r="BI436" s="169">
        <f>IF(N436="nulová",J436,0)</f>
        <v>0</v>
      </c>
      <c r="BJ436" s="15" t="s">
        <v>78</v>
      </c>
      <c r="BK436" s="169">
        <f>ROUND(I436*H436,2)</f>
        <v>0</v>
      </c>
      <c r="BL436" s="15" t="s">
        <v>118</v>
      </c>
      <c r="BM436" s="15" t="s">
        <v>539</v>
      </c>
    </row>
    <row r="437" s="1" customFormat="1">
      <c r="B437" s="33"/>
      <c r="D437" s="170" t="s">
        <v>120</v>
      </c>
      <c r="F437" s="171" t="s">
        <v>538</v>
      </c>
      <c r="I437" s="103"/>
      <c r="L437" s="33"/>
      <c r="M437" s="172"/>
      <c r="N437" s="63"/>
      <c r="O437" s="63"/>
      <c r="P437" s="63"/>
      <c r="Q437" s="63"/>
      <c r="R437" s="63"/>
      <c r="S437" s="63"/>
      <c r="T437" s="64"/>
      <c r="AT437" s="15" t="s">
        <v>120</v>
      </c>
      <c r="AU437" s="15" t="s">
        <v>80</v>
      </c>
    </row>
    <row r="438" s="11" customFormat="1">
      <c r="B438" s="173"/>
      <c r="D438" s="170" t="s">
        <v>122</v>
      </c>
      <c r="E438" s="174" t="s">
        <v>1</v>
      </c>
      <c r="F438" s="175" t="s">
        <v>476</v>
      </c>
      <c r="H438" s="176">
        <v>3</v>
      </c>
      <c r="I438" s="177"/>
      <c r="L438" s="173"/>
      <c r="M438" s="178"/>
      <c r="N438" s="179"/>
      <c r="O438" s="179"/>
      <c r="P438" s="179"/>
      <c r="Q438" s="179"/>
      <c r="R438" s="179"/>
      <c r="S438" s="179"/>
      <c r="T438" s="180"/>
      <c r="AT438" s="174" t="s">
        <v>122</v>
      </c>
      <c r="AU438" s="174" t="s">
        <v>80</v>
      </c>
      <c r="AV438" s="11" t="s">
        <v>80</v>
      </c>
      <c r="AW438" s="11" t="s">
        <v>32</v>
      </c>
      <c r="AX438" s="11" t="s">
        <v>70</v>
      </c>
      <c r="AY438" s="174" t="s">
        <v>111</v>
      </c>
    </row>
    <row r="439" s="12" customFormat="1">
      <c r="B439" s="181"/>
      <c r="D439" s="170" t="s">
        <v>122</v>
      </c>
      <c r="E439" s="182" t="s">
        <v>1</v>
      </c>
      <c r="F439" s="183" t="s">
        <v>124</v>
      </c>
      <c r="H439" s="184">
        <v>3</v>
      </c>
      <c r="I439" s="185"/>
      <c r="L439" s="181"/>
      <c r="M439" s="186"/>
      <c r="N439" s="187"/>
      <c r="O439" s="187"/>
      <c r="P439" s="187"/>
      <c r="Q439" s="187"/>
      <c r="R439" s="187"/>
      <c r="S439" s="187"/>
      <c r="T439" s="188"/>
      <c r="AT439" s="182" t="s">
        <v>122</v>
      </c>
      <c r="AU439" s="182" t="s">
        <v>80</v>
      </c>
      <c r="AV439" s="12" t="s">
        <v>118</v>
      </c>
      <c r="AW439" s="12" t="s">
        <v>32</v>
      </c>
      <c r="AX439" s="12" t="s">
        <v>78</v>
      </c>
      <c r="AY439" s="182" t="s">
        <v>111</v>
      </c>
    </row>
    <row r="440" s="1" customFormat="1" ht="16.5" customHeight="1">
      <c r="B440" s="157"/>
      <c r="C440" s="189" t="s">
        <v>540</v>
      </c>
      <c r="D440" s="189" t="s">
        <v>266</v>
      </c>
      <c r="E440" s="190" t="s">
        <v>541</v>
      </c>
      <c r="F440" s="191" t="s">
        <v>542</v>
      </c>
      <c r="G440" s="192" t="s">
        <v>324</v>
      </c>
      <c r="H440" s="193">
        <v>1</v>
      </c>
      <c r="I440" s="194"/>
      <c r="J440" s="195">
        <f>ROUND(I440*H440,2)</f>
        <v>0</v>
      </c>
      <c r="K440" s="191" t="s">
        <v>146</v>
      </c>
      <c r="L440" s="196"/>
      <c r="M440" s="197" t="s">
        <v>1</v>
      </c>
      <c r="N440" s="198" t="s">
        <v>41</v>
      </c>
      <c r="O440" s="63"/>
      <c r="P440" s="167">
        <f>O440*H440</f>
        <v>0</v>
      </c>
      <c r="Q440" s="167">
        <v>0.0028</v>
      </c>
      <c r="R440" s="167">
        <f>Q440*H440</f>
        <v>0.0028</v>
      </c>
      <c r="S440" s="167">
        <v>0</v>
      </c>
      <c r="T440" s="168">
        <f>S440*H440</f>
        <v>0</v>
      </c>
      <c r="AR440" s="15" t="s">
        <v>159</v>
      </c>
      <c r="AT440" s="15" t="s">
        <v>266</v>
      </c>
      <c r="AU440" s="15" t="s">
        <v>80</v>
      </c>
      <c r="AY440" s="15" t="s">
        <v>111</v>
      </c>
      <c r="BE440" s="169">
        <f>IF(N440="základní",J440,0)</f>
        <v>0</v>
      </c>
      <c r="BF440" s="169">
        <f>IF(N440="snížená",J440,0)</f>
        <v>0</v>
      </c>
      <c r="BG440" s="169">
        <f>IF(N440="zákl. přenesená",J440,0)</f>
        <v>0</v>
      </c>
      <c r="BH440" s="169">
        <f>IF(N440="sníž. přenesená",J440,0)</f>
        <v>0</v>
      </c>
      <c r="BI440" s="169">
        <f>IF(N440="nulová",J440,0)</f>
        <v>0</v>
      </c>
      <c r="BJ440" s="15" t="s">
        <v>78</v>
      </c>
      <c r="BK440" s="169">
        <f>ROUND(I440*H440,2)</f>
        <v>0</v>
      </c>
      <c r="BL440" s="15" t="s">
        <v>118</v>
      </c>
      <c r="BM440" s="15" t="s">
        <v>543</v>
      </c>
    </row>
    <row r="441" s="1" customFormat="1">
      <c r="B441" s="33"/>
      <c r="D441" s="170" t="s">
        <v>120</v>
      </c>
      <c r="F441" s="171" t="s">
        <v>542</v>
      </c>
      <c r="I441" s="103"/>
      <c r="L441" s="33"/>
      <c r="M441" s="172"/>
      <c r="N441" s="63"/>
      <c r="O441" s="63"/>
      <c r="P441" s="63"/>
      <c r="Q441" s="63"/>
      <c r="R441" s="63"/>
      <c r="S441" s="63"/>
      <c r="T441" s="64"/>
      <c r="AT441" s="15" t="s">
        <v>120</v>
      </c>
      <c r="AU441" s="15" t="s">
        <v>80</v>
      </c>
    </row>
    <row r="442" s="11" customFormat="1">
      <c r="B442" s="173"/>
      <c r="D442" s="170" t="s">
        <v>122</v>
      </c>
      <c r="E442" s="174" t="s">
        <v>1</v>
      </c>
      <c r="F442" s="175" t="s">
        <v>78</v>
      </c>
      <c r="H442" s="176">
        <v>1</v>
      </c>
      <c r="I442" s="177"/>
      <c r="L442" s="173"/>
      <c r="M442" s="178"/>
      <c r="N442" s="179"/>
      <c r="O442" s="179"/>
      <c r="P442" s="179"/>
      <c r="Q442" s="179"/>
      <c r="R442" s="179"/>
      <c r="S442" s="179"/>
      <c r="T442" s="180"/>
      <c r="AT442" s="174" t="s">
        <v>122</v>
      </c>
      <c r="AU442" s="174" t="s">
        <v>80</v>
      </c>
      <c r="AV442" s="11" t="s">
        <v>80</v>
      </c>
      <c r="AW442" s="11" t="s">
        <v>32</v>
      </c>
      <c r="AX442" s="11" t="s">
        <v>70</v>
      </c>
      <c r="AY442" s="174" t="s">
        <v>111</v>
      </c>
    </row>
    <row r="443" s="12" customFormat="1">
      <c r="B443" s="181"/>
      <c r="D443" s="170" t="s">
        <v>122</v>
      </c>
      <c r="E443" s="182" t="s">
        <v>1</v>
      </c>
      <c r="F443" s="183" t="s">
        <v>124</v>
      </c>
      <c r="H443" s="184">
        <v>1</v>
      </c>
      <c r="I443" s="185"/>
      <c r="L443" s="181"/>
      <c r="M443" s="186"/>
      <c r="N443" s="187"/>
      <c r="O443" s="187"/>
      <c r="P443" s="187"/>
      <c r="Q443" s="187"/>
      <c r="R443" s="187"/>
      <c r="S443" s="187"/>
      <c r="T443" s="188"/>
      <c r="AT443" s="182" t="s">
        <v>122</v>
      </c>
      <c r="AU443" s="182" t="s">
        <v>80</v>
      </c>
      <c r="AV443" s="12" t="s">
        <v>118</v>
      </c>
      <c r="AW443" s="12" t="s">
        <v>32</v>
      </c>
      <c r="AX443" s="12" t="s">
        <v>78</v>
      </c>
      <c r="AY443" s="182" t="s">
        <v>111</v>
      </c>
    </row>
    <row r="444" s="1" customFormat="1" ht="16.5" customHeight="1">
      <c r="B444" s="157"/>
      <c r="C444" s="158" t="s">
        <v>544</v>
      </c>
      <c r="D444" s="158" t="s">
        <v>113</v>
      </c>
      <c r="E444" s="159" t="s">
        <v>545</v>
      </c>
      <c r="F444" s="160" t="s">
        <v>546</v>
      </c>
      <c r="G444" s="161" t="s">
        <v>324</v>
      </c>
      <c r="H444" s="162">
        <v>4</v>
      </c>
      <c r="I444" s="163"/>
      <c r="J444" s="164">
        <f>ROUND(I444*H444,2)</f>
        <v>0</v>
      </c>
      <c r="K444" s="160" t="s">
        <v>117</v>
      </c>
      <c r="L444" s="33"/>
      <c r="M444" s="165" t="s">
        <v>1</v>
      </c>
      <c r="N444" s="166" t="s">
        <v>41</v>
      </c>
      <c r="O444" s="63"/>
      <c r="P444" s="167">
        <f>O444*H444</f>
        <v>0</v>
      </c>
      <c r="Q444" s="167">
        <v>0.00011</v>
      </c>
      <c r="R444" s="167">
        <f>Q444*H444</f>
        <v>0.00044000000000000002</v>
      </c>
      <c r="S444" s="167">
        <v>0</v>
      </c>
      <c r="T444" s="168">
        <f>S444*H444</f>
        <v>0</v>
      </c>
      <c r="AR444" s="15" t="s">
        <v>118</v>
      </c>
      <c r="AT444" s="15" t="s">
        <v>113</v>
      </c>
      <c r="AU444" s="15" t="s">
        <v>80</v>
      </c>
      <c r="AY444" s="15" t="s">
        <v>111</v>
      </c>
      <c r="BE444" s="169">
        <f>IF(N444="základní",J444,0)</f>
        <v>0</v>
      </c>
      <c r="BF444" s="169">
        <f>IF(N444="snížená",J444,0)</f>
        <v>0</v>
      </c>
      <c r="BG444" s="169">
        <f>IF(N444="zákl. přenesená",J444,0)</f>
        <v>0</v>
      </c>
      <c r="BH444" s="169">
        <f>IF(N444="sníž. přenesená",J444,0)</f>
        <v>0</v>
      </c>
      <c r="BI444" s="169">
        <f>IF(N444="nulová",J444,0)</f>
        <v>0</v>
      </c>
      <c r="BJ444" s="15" t="s">
        <v>78</v>
      </c>
      <c r="BK444" s="169">
        <f>ROUND(I444*H444,2)</f>
        <v>0</v>
      </c>
      <c r="BL444" s="15" t="s">
        <v>118</v>
      </c>
      <c r="BM444" s="15" t="s">
        <v>547</v>
      </c>
    </row>
    <row r="445" s="1" customFormat="1">
      <c r="B445" s="33"/>
      <c r="D445" s="170" t="s">
        <v>120</v>
      </c>
      <c r="F445" s="171" t="s">
        <v>548</v>
      </c>
      <c r="I445" s="103"/>
      <c r="L445" s="33"/>
      <c r="M445" s="172"/>
      <c r="N445" s="63"/>
      <c r="O445" s="63"/>
      <c r="P445" s="63"/>
      <c r="Q445" s="63"/>
      <c r="R445" s="63"/>
      <c r="S445" s="63"/>
      <c r="T445" s="64"/>
      <c r="AT445" s="15" t="s">
        <v>120</v>
      </c>
      <c r="AU445" s="15" t="s">
        <v>80</v>
      </c>
    </row>
    <row r="446" s="11" customFormat="1">
      <c r="B446" s="173"/>
      <c r="D446" s="170" t="s">
        <v>122</v>
      </c>
      <c r="E446" s="174" t="s">
        <v>1</v>
      </c>
      <c r="F446" s="175" t="s">
        <v>549</v>
      </c>
      <c r="H446" s="176">
        <v>4</v>
      </c>
      <c r="I446" s="177"/>
      <c r="L446" s="173"/>
      <c r="M446" s="178"/>
      <c r="N446" s="179"/>
      <c r="O446" s="179"/>
      <c r="P446" s="179"/>
      <c r="Q446" s="179"/>
      <c r="R446" s="179"/>
      <c r="S446" s="179"/>
      <c r="T446" s="180"/>
      <c r="AT446" s="174" t="s">
        <v>122</v>
      </c>
      <c r="AU446" s="174" t="s">
        <v>80</v>
      </c>
      <c r="AV446" s="11" t="s">
        <v>80</v>
      </c>
      <c r="AW446" s="11" t="s">
        <v>32</v>
      </c>
      <c r="AX446" s="11" t="s">
        <v>70</v>
      </c>
      <c r="AY446" s="174" t="s">
        <v>111</v>
      </c>
    </row>
    <row r="447" s="12" customFormat="1">
      <c r="B447" s="181"/>
      <c r="D447" s="170" t="s">
        <v>122</v>
      </c>
      <c r="E447" s="182" t="s">
        <v>1</v>
      </c>
      <c r="F447" s="183" t="s">
        <v>124</v>
      </c>
      <c r="H447" s="184">
        <v>4</v>
      </c>
      <c r="I447" s="185"/>
      <c r="L447" s="181"/>
      <c r="M447" s="186"/>
      <c r="N447" s="187"/>
      <c r="O447" s="187"/>
      <c r="P447" s="187"/>
      <c r="Q447" s="187"/>
      <c r="R447" s="187"/>
      <c r="S447" s="187"/>
      <c r="T447" s="188"/>
      <c r="AT447" s="182" t="s">
        <v>122</v>
      </c>
      <c r="AU447" s="182" t="s">
        <v>80</v>
      </c>
      <c r="AV447" s="12" t="s">
        <v>118</v>
      </c>
      <c r="AW447" s="12" t="s">
        <v>32</v>
      </c>
      <c r="AX447" s="12" t="s">
        <v>78</v>
      </c>
      <c r="AY447" s="182" t="s">
        <v>111</v>
      </c>
    </row>
    <row r="448" s="1" customFormat="1" ht="16.5" customHeight="1">
      <c r="B448" s="157"/>
      <c r="C448" s="189" t="s">
        <v>550</v>
      </c>
      <c r="D448" s="189" t="s">
        <v>266</v>
      </c>
      <c r="E448" s="190" t="s">
        <v>551</v>
      </c>
      <c r="F448" s="191" t="s">
        <v>552</v>
      </c>
      <c r="G448" s="192" t="s">
        <v>324</v>
      </c>
      <c r="H448" s="193">
        <v>4</v>
      </c>
      <c r="I448" s="194"/>
      <c r="J448" s="195">
        <f>ROUND(I448*H448,2)</f>
        <v>0</v>
      </c>
      <c r="K448" s="191" t="s">
        <v>117</v>
      </c>
      <c r="L448" s="196"/>
      <c r="M448" s="197" t="s">
        <v>1</v>
      </c>
      <c r="N448" s="198" t="s">
        <v>41</v>
      </c>
      <c r="O448" s="63"/>
      <c r="P448" s="167">
        <f>O448*H448</f>
        <v>0</v>
      </c>
      <c r="Q448" s="167">
        <v>0.0032000000000000002</v>
      </c>
      <c r="R448" s="167">
        <f>Q448*H448</f>
        <v>0.012800000000000001</v>
      </c>
      <c r="S448" s="167">
        <v>0</v>
      </c>
      <c r="T448" s="168">
        <f>S448*H448</f>
        <v>0</v>
      </c>
      <c r="AR448" s="15" t="s">
        <v>159</v>
      </c>
      <c r="AT448" s="15" t="s">
        <v>266</v>
      </c>
      <c r="AU448" s="15" t="s">
        <v>80</v>
      </c>
      <c r="AY448" s="15" t="s">
        <v>111</v>
      </c>
      <c r="BE448" s="169">
        <f>IF(N448="základní",J448,0)</f>
        <v>0</v>
      </c>
      <c r="BF448" s="169">
        <f>IF(N448="snížená",J448,0)</f>
        <v>0</v>
      </c>
      <c r="BG448" s="169">
        <f>IF(N448="zákl. přenesená",J448,0)</f>
        <v>0</v>
      </c>
      <c r="BH448" s="169">
        <f>IF(N448="sníž. přenesená",J448,0)</f>
        <v>0</v>
      </c>
      <c r="BI448" s="169">
        <f>IF(N448="nulová",J448,0)</f>
        <v>0</v>
      </c>
      <c r="BJ448" s="15" t="s">
        <v>78</v>
      </c>
      <c r="BK448" s="169">
        <f>ROUND(I448*H448,2)</f>
        <v>0</v>
      </c>
      <c r="BL448" s="15" t="s">
        <v>118</v>
      </c>
      <c r="BM448" s="15" t="s">
        <v>553</v>
      </c>
    </row>
    <row r="449" s="1" customFormat="1">
      <c r="B449" s="33"/>
      <c r="D449" s="170" t="s">
        <v>120</v>
      </c>
      <c r="F449" s="171" t="s">
        <v>552</v>
      </c>
      <c r="I449" s="103"/>
      <c r="L449" s="33"/>
      <c r="M449" s="172"/>
      <c r="N449" s="63"/>
      <c r="O449" s="63"/>
      <c r="P449" s="63"/>
      <c r="Q449" s="63"/>
      <c r="R449" s="63"/>
      <c r="S449" s="63"/>
      <c r="T449" s="64"/>
      <c r="AT449" s="15" t="s">
        <v>120</v>
      </c>
      <c r="AU449" s="15" t="s">
        <v>80</v>
      </c>
    </row>
    <row r="450" s="11" customFormat="1">
      <c r="B450" s="173"/>
      <c r="D450" s="170" t="s">
        <v>122</v>
      </c>
      <c r="E450" s="174" t="s">
        <v>1</v>
      </c>
      <c r="F450" s="175" t="s">
        <v>549</v>
      </c>
      <c r="H450" s="176">
        <v>4</v>
      </c>
      <c r="I450" s="177"/>
      <c r="L450" s="173"/>
      <c r="M450" s="178"/>
      <c r="N450" s="179"/>
      <c r="O450" s="179"/>
      <c r="P450" s="179"/>
      <c r="Q450" s="179"/>
      <c r="R450" s="179"/>
      <c r="S450" s="179"/>
      <c r="T450" s="180"/>
      <c r="AT450" s="174" t="s">
        <v>122</v>
      </c>
      <c r="AU450" s="174" t="s">
        <v>80</v>
      </c>
      <c r="AV450" s="11" t="s">
        <v>80</v>
      </c>
      <c r="AW450" s="11" t="s">
        <v>32</v>
      </c>
      <c r="AX450" s="11" t="s">
        <v>70</v>
      </c>
      <c r="AY450" s="174" t="s">
        <v>111</v>
      </c>
    </row>
    <row r="451" s="12" customFormat="1">
      <c r="B451" s="181"/>
      <c r="D451" s="170" t="s">
        <v>122</v>
      </c>
      <c r="E451" s="182" t="s">
        <v>1</v>
      </c>
      <c r="F451" s="183" t="s">
        <v>124</v>
      </c>
      <c r="H451" s="184">
        <v>4</v>
      </c>
      <c r="I451" s="185"/>
      <c r="L451" s="181"/>
      <c r="M451" s="186"/>
      <c r="N451" s="187"/>
      <c r="O451" s="187"/>
      <c r="P451" s="187"/>
      <c r="Q451" s="187"/>
      <c r="R451" s="187"/>
      <c r="S451" s="187"/>
      <c r="T451" s="188"/>
      <c r="AT451" s="182" t="s">
        <v>122</v>
      </c>
      <c r="AU451" s="182" t="s">
        <v>80</v>
      </c>
      <c r="AV451" s="12" t="s">
        <v>118</v>
      </c>
      <c r="AW451" s="12" t="s">
        <v>32</v>
      </c>
      <c r="AX451" s="12" t="s">
        <v>78</v>
      </c>
      <c r="AY451" s="182" t="s">
        <v>111</v>
      </c>
    </row>
    <row r="452" s="1" customFormat="1" ht="16.5" customHeight="1">
      <c r="B452" s="157"/>
      <c r="C452" s="158" t="s">
        <v>554</v>
      </c>
      <c r="D452" s="158" t="s">
        <v>113</v>
      </c>
      <c r="E452" s="159" t="s">
        <v>555</v>
      </c>
      <c r="F452" s="160" t="s">
        <v>556</v>
      </c>
      <c r="G452" s="161" t="s">
        <v>324</v>
      </c>
      <c r="H452" s="162">
        <v>12</v>
      </c>
      <c r="I452" s="163"/>
      <c r="J452" s="164">
        <f>ROUND(I452*H452,2)</f>
        <v>0</v>
      </c>
      <c r="K452" s="160" t="s">
        <v>117</v>
      </c>
      <c r="L452" s="33"/>
      <c r="M452" s="165" t="s">
        <v>1</v>
      </c>
      <c r="N452" s="166" t="s">
        <v>41</v>
      </c>
      <c r="O452" s="63"/>
      <c r="P452" s="167">
        <f>O452*H452</f>
        <v>0</v>
      </c>
      <c r="Q452" s="167">
        <v>0.00011</v>
      </c>
      <c r="R452" s="167">
        <f>Q452*H452</f>
        <v>0.00132</v>
      </c>
      <c r="S452" s="167">
        <v>0</v>
      </c>
      <c r="T452" s="168">
        <f>S452*H452</f>
        <v>0</v>
      </c>
      <c r="AR452" s="15" t="s">
        <v>118</v>
      </c>
      <c r="AT452" s="15" t="s">
        <v>113</v>
      </c>
      <c r="AU452" s="15" t="s">
        <v>80</v>
      </c>
      <c r="AY452" s="15" t="s">
        <v>111</v>
      </c>
      <c r="BE452" s="169">
        <f>IF(N452="základní",J452,0)</f>
        <v>0</v>
      </c>
      <c r="BF452" s="169">
        <f>IF(N452="snížená",J452,0)</f>
        <v>0</v>
      </c>
      <c r="BG452" s="169">
        <f>IF(N452="zákl. přenesená",J452,0)</f>
        <v>0</v>
      </c>
      <c r="BH452" s="169">
        <f>IF(N452="sníž. přenesená",J452,0)</f>
        <v>0</v>
      </c>
      <c r="BI452" s="169">
        <f>IF(N452="nulová",J452,0)</f>
        <v>0</v>
      </c>
      <c r="BJ452" s="15" t="s">
        <v>78</v>
      </c>
      <c r="BK452" s="169">
        <f>ROUND(I452*H452,2)</f>
        <v>0</v>
      </c>
      <c r="BL452" s="15" t="s">
        <v>118</v>
      </c>
      <c r="BM452" s="15" t="s">
        <v>557</v>
      </c>
    </row>
    <row r="453" s="1" customFormat="1">
      <c r="B453" s="33"/>
      <c r="D453" s="170" t="s">
        <v>120</v>
      </c>
      <c r="F453" s="171" t="s">
        <v>558</v>
      </c>
      <c r="I453" s="103"/>
      <c r="L453" s="33"/>
      <c r="M453" s="172"/>
      <c r="N453" s="63"/>
      <c r="O453" s="63"/>
      <c r="P453" s="63"/>
      <c r="Q453" s="63"/>
      <c r="R453" s="63"/>
      <c r="S453" s="63"/>
      <c r="T453" s="64"/>
      <c r="AT453" s="15" t="s">
        <v>120</v>
      </c>
      <c r="AU453" s="15" t="s">
        <v>80</v>
      </c>
    </row>
    <row r="454" s="11" customFormat="1">
      <c r="B454" s="173"/>
      <c r="D454" s="170" t="s">
        <v>122</v>
      </c>
      <c r="E454" s="174" t="s">
        <v>1</v>
      </c>
      <c r="F454" s="175" t="s">
        <v>559</v>
      </c>
      <c r="H454" s="176">
        <v>12</v>
      </c>
      <c r="I454" s="177"/>
      <c r="L454" s="173"/>
      <c r="M454" s="178"/>
      <c r="N454" s="179"/>
      <c r="O454" s="179"/>
      <c r="P454" s="179"/>
      <c r="Q454" s="179"/>
      <c r="R454" s="179"/>
      <c r="S454" s="179"/>
      <c r="T454" s="180"/>
      <c r="AT454" s="174" t="s">
        <v>122</v>
      </c>
      <c r="AU454" s="174" t="s">
        <v>80</v>
      </c>
      <c r="AV454" s="11" t="s">
        <v>80</v>
      </c>
      <c r="AW454" s="11" t="s">
        <v>32</v>
      </c>
      <c r="AX454" s="11" t="s">
        <v>70</v>
      </c>
      <c r="AY454" s="174" t="s">
        <v>111</v>
      </c>
    </row>
    <row r="455" s="12" customFormat="1">
      <c r="B455" s="181"/>
      <c r="D455" s="170" t="s">
        <v>122</v>
      </c>
      <c r="E455" s="182" t="s">
        <v>1</v>
      </c>
      <c r="F455" s="183" t="s">
        <v>124</v>
      </c>
      <c r="H455" s="184">
        <v>12</v>
      </c>
      <c r="I455" s="185"/>
      <c r="L455" s="181"/>
      <c r="M455" s="186"/>
      <c r="N455" s="187"/>
      <c r="O455" s="187"/>
      <c r="P455" s="187"/>
      <c r="Q455" s="187"/>
      <c r="R455" s="187"/>
      <c r="S455" s="187"/>
      <c r="T455" s="188"/>
      <c r="AT455" s="182" t="s">
        <v>122</v>
      </c>
      <c r="AU455" s="182" t="s">
        <v>80</v>
      </c>
      <c r="AV455" s="12" t="s">
        <v>118</v>
      </c>
      <c r="AW455" s="12" t="s">
        <v>32</v>
      </c>
      <c r="AX455" s="12" t="s">
        <v>78</v>
      </c>
      <c r="AY455" s="182" t="s">
        <v>111</v>
      </c>
    </row>
    <row r="456" s="1" customFormat="1" ht="16.5" customHeight="1">
      <c r="B456" s="157"/>
      <c r="C456" s="189" t="s">
        <v>560</v>
      </c>
      <c r="D456" s="189" t="s">
        <v>266</v>
      </c>
      <c r="E456" s="190" t="s">
        <v>561</v>
      </c>
      <c r="F456" s="191" t="s">
        <v>562</v>
      </c>
      <c r="G456" s="192" t="s">
        <v>324</v>
      </c>
      <c r="H456" s="193">
        <v>6</v>
      </c>
      <c r="I456" s="194"/>
      <c r="J456" s="195">
        <f>ROUND(I456*H456,2)</f>
        <v>0</v>
      </c>
      <c r="K456" s="191" t="s">
        <v>117</v>
      </c>
      <c r="L456" s="196"/>
      <c r="M456" s="197" t="s">
        <v>1</v>
      </c>
      <c r="N456" s="198" t="s">
        <v>41</v>
      </c>
      <c r="O456" s="63"/>
      <c r="P456" s="167">
        <f>O456*H456</f>
        <v>0</v>
      </c>
      <c r="Q456" s="167">
        <v>0.0063</v>
      </c>
      <c r="R456" s="167">
        <f>Q456*H456</f>
        <v>0.0378</v>
      </c>
      <c r="S456" s="167">
        <v>0</v>
      </c>
      <c r="T456" s="168">
        <f>S456*H456</f>
        <v>0</v>
      </c>
      <c r="AR456" s="15" t="s">
        <v>159</v>
      </c>
      <c r="AT456" s="15" t="s">
        <v>266</v>
      </c>
      <c r="AU456" s="15" t="s">
        <v>80</v>
      </c>
      <c r="AY456" s="15" t="s">
        <v>111</v>
      </c>
      <c r="BE456" s="169">
        <f>IF(N456="základní",J456,0)</f>
        <v>0</v>
      </c>
      <c r="BF456" s="169">
        <f>IF(N456="snížená",J456,0)</f>
        <v>0</v>
      </c>
      <c r="BG456" s="169">
        <f>IF(N456="zákl. přenesená",J456,0)</f>
        <v>0</v>
      </c>
      <c r="BH456" s="169">
        <f>IF(N456="sníž. přenesená",J456,0)</f>
        <v>0</v>
      </c>
      <c r="BI456" s="169">
        <f>IF(N456="nulová",J456,0)</f>
        <v>0</v>
      </c>
      <c r="BJ456" s="15" t="s">
        <v>78</v>
      </c>
      <c r="BK456" s="169">
        <f>ROUND(I456*H456,2)</f>
        <v>0</v>
      </c>
      <c r="BL456" s="15" t="s">
        <v>118</v>
      </c>
      <c r="BM456" s="15" t="s">
        <v>563</v>
      </c>
    </row>
    <row r="457" s="1" customFormat="1">
      <c r="B457" s="33"/>
      <c r="D457" s="170" t="s">
        <v>120</v>
      </c>
      <c r="F457" s="171" t="s">
        <v>562</v>
      </c>
      <c r="I457" s="103"/>
      <c r="L457" s="33"/>
      <c r="M457" s="172"/>
      <c r="N457" s="63"/>
      <c r="O457" s="63"/>
      <c r="P457" s="63"/>
      <c r="Q457" s="63"/>
      <c r="R457" s="63"/>
      <c r="S457" s="63"/>
      <c r="T457" s="64"/>
      <c r="AT457" s="15" t="s">
        <v>120</v>
      </c>
      <c r="AU457" s="15" t="s">
        <v>80</v>
      </c>
    </row>
    <row r="458" s="11" customFormat="1">
      <c r="B458" s="173"/>
      <c r="D458" s="170" t="s">
        <v>122</v>
      </c>
      <c r="E458" s="174" t="s">
        <v>1</v>
      </c>
      <c r="F458" s="175" t="s">
        <v>564</v>
      </c>
      <c r="H458" s="176">
        <v>6</v>
      </c>
      <c r="I458" s="177"/>
      <c r="L458" s="173"/>
      <c r="M458" s="178"/>
      <c r="N458" s="179"/>
      <c r="O458" s="179"/>
      <c r="P458" s="179"/>
      <c r="Q458" s="179"/>
      <c r="R458" s="179"/>
      <c r="S458" s="179"/>
      <c r="T458" s="180"/>
      <c r="AT458" s="174" t="s">
        <v>122</v>
      </c>
      <c r="AU458" s="174" t="s">
        <v>80</v>
      </c>
      <c r="AV458" s="11" t="s">
        <v>80</v>
      </c>
      <c r="AW458" s="11" t="s">
        <v>32</v>
      </c>
      <c r="AX458" s="11" t="s">
        <v>70</v>
      </c>
      <c r="AY458" s="174" t="s">
        <v>111</v>
      </c>
    </row>
    <row r="459" s="12" customFormat="1">
      <c r="B459" s="181"/>
      <c r="D459" s="170" t="s">
        <v>122</v>
      </c>
      <c r="E459" s="182" t="s">
        <v>1</v>
      </c>
      <c r="F459" s="183" t="s">
        <v>124</v>
      </c>
      <c r="H459" s="184">
        <v>6</v>
      </c>
      <c r="I459" s="185"/>
      <c r="L459" s="181"/>
      <c r="M459" s="186"/>
      <c r="N459" s="187"/>
      <c r="O459" s="187"/>
      <c r="P459" s="187"/>
      <c r="Q459" s="187"/>
      <c r="R459" s="187"/>
      <c r="S459" s="187"/>
      <c r="T459" s="188"/>
      <c r="AT459" s="182" t="s">
        <v>122</v>
      </c>
      <c r="AU459" s="182" t="s">
        <v>80</v>
      </c>
      <c r="AV459" s="12" t="s">
        <v>118</v>
      </c>
      <c r="AW459" s="12" t="s">
        <v>32</v>
      </c>
      <c r="AX459" s="12" t="s">
        <v>78</v>
      </c>
      <c r="AY459" s="182" t="s">
        <v>111</v>
      </c>
    </row>
    <row r="460" s="1" customFormat="1" ht="16.5" customHeight="1">
      <c r="B460" s="157"/>
      <c r="C460" s="189" t="s">
        <v>565</v>
      </c>
      <c r="D460" s="189" t="s">
        <v>266</v>
      </c>
      <c r="E460" s="190" t="s">
        <v>566</v>
      </c>
      <c r="F460" s="191" t="s">
        <v>567</v>
      </c>
      <c r="G460" s="192" t="s">
        <v>324</v>
      </c>
      <c r="H460" s="193">
        <v>4</v>
      </c>
      <c r="I460" s="194"/>
      <c r="J460" s="195">
        <f>ROUND(I460*H460,2)</f>
        <v>0</v>
      </c>
      <c r="K460" s="191" t="s">
        <v>117</v>
      </c>
      <c r="L460" s="196"/>
      <c r="M460" s="197" t="s">
        <v>1</v>
      </c>
      <c r="N460" s="198" t="s">
        <v>41</v>
      </c>
      <c r="O460" s="63"/>
      <c r="P460" s="167">
        <f>O460*H460</f>
        <v>0</v>
      </c>
      <c r="Q460" s="167">
        <v>0.0027000000000000001</v>
      </c>
      <c r="R460" s="167">
        <f>Q460*H460</f>
        <v>0.010800000000000001</v>
      </c>
      <c r="S460" s="167">
        <v>0</v>
      </c>
      <c r="T460" s="168">
        <f>S460*H460</f>
        <v>0</v>
      </c>
      <c r="AR460" s="15" t="s">
        <v>159</v>
      </c>
      <c r="AT460" s="15" t="s">
        <v>266</v>
      </c>
      <c r="AU460" s="15" t="s">
        <v>80</v>
      </c>
      <c r="AY460" s="15" t="s">
        <v>111</v>
      </c>
      <c r="BE460" s="169">
        <f>IF(N460="základní",J460,0)</f>
        <v>0</v>
      </c>
      <c r="BF460" s="169">
        <f>IF(N460="snížená",J460,0)</f>
        <v>0</v>
      </c>
      <c r="BG460" s="169">
        <f>IF(N460="zákl. přenesená",J460,0)</f>
        <v>0</v>
      </c>
      <c r="BH460" s="169">
        <f>IF(N460="sníž. přenesená",J460,0)</f>
        <v>0</v>
      </c>
      <c r="BI460" s="169">
        <f>IF(N460="nulová",J460,0)</f>
        <v>0</v>
      </c>
      <c r="BJ460" s="15" t="s">
        <v>78</v>
      </c>
      <c r="BK460" s="169">
        <f>ROUND(I460*H460,2)</f>
        <v>0</v>
      </c>
      <c r="BL460" s="15" t="s">
        <v>118</v>
      </c>
      <c r="BM460" s="15" t="s">
        <v>568</v>
      </c>
    </row>
    <row r="461" s="1" customFormat="1">
      <c r="B461" s="33"/>
      <c r="D461" s="170" t="s">
        <v>120</v>
      </c>
      <c r="F461" s="171" t="s">
        <v>567</v>
      </c>
      <c r="I461" s="103"/>
      <c r="L461" s="33"/>
      <c r="M461" s="172"/>
      <c r="N461" s="63"/>
      <c r="O461" s="63"/>
      <c r="P461" s="63"/>
      <c r="Q461" s="63"/>
      <c r="R461" s="63"/>
      <c r="S461" s="63"/>
      <c r="T461" s="64"/>
      <c r="AT461" s="15" t="s">
        <v>120</v>
      </c>
      <c r="AU461" s="15" t="s">
        <v>80</v>
      </c>
    </row>
    <row r="462" s="11" customFormat="1">
      <c r="B462" s="173"/>
      <c r="D462" s="170" t="s">
        <v>122</v>
      </c>
      <c r="E462" s="174" t="s">
        <v>1</v>
      </c>
      <c r="F462" s="175" t="s">
        <v>458</v>
      </c>
      <c r="H462" s="176">
        <v>4</v>
      </c>
      <c r="I462" s="177"/>
      <c r="L462" s="173"/>
      <c r="M462" s="178"/>
      <c r="N462" s="179"/>
      <c r="O462" s="179"/>
      <c r="P462" s="179"/>
      <c r="Q462" s="179"/>
      <c r="R462" s="179"/>
      <c r="S462" s="179"/>
      <c r="T462" s="180"/>
      <c r="AT462" s="174" t="s">
        <v>122</v>
      </c>
      <c r="AU462" s="174" t="s">
        <v>80</v>
      </c>
      <c r="AV462" s="11" t="s">
        <v>80</v>
      </c>
      <c r="AW462" s="11" t="s">
        <v>32</v>
      </c>
      <c r="AX462" s="11" t="s">
        <v>70</v>
      </c>
      <c r="AY462" s="174" t="s">
        <v>111</v>
      </c>
    </row>
    <row r="463" s="12" customFormat="1">
      <c r="B463" s="181"/>
      <c r="D463" s="170" t="s">
        <v>122</v>
      </c>
      <c r="E463" s="182" t="s">
        <v>1</v>
      </c>
      <c r="F463" s="183" t="s">
        <v>124</v>
      </c>
      <c r="H463" s="184">
        <v>4</v>
      </c>
      <c r="I463" s="185"/>
      <c r="L463" s="181"/>
      <c r="M463" s="186"/>
      <c r="N463" s="187"/>
      <c r="O463" s="187"/>
      <c r="P463" s="187"/>
      <c r="Q463" s="187"/>
      <c r="R463" s="187"/>
      <c r="S463" s="187"/>
      <c r="T463" s="188"/>
      <c r="AT463" s="182" t="s">
        <v>122</v>
      </c>
      <c r="AU463" s="182" t="s">
        <v>80</v>
      </c>
      <c r="AV463" s="12" t="s">
        <v>118</v>
      </c>
      <c r="AW463" s="12" t="s">
        <v>32</v>
      </c>
      <c r="AX463" s="12" t="s">
        <v>78</v>
      </c>
      <c r="AY463" s="182" t="s">
        <v>111</v>
      </c>
    </row>
    <row r="464" s="1" customFormat="1" ht="16.5" customHeight="1">
      <c r="B464" s="157"/>
      <c r="C464" s="189" t="s">
        <v>569</v>
      </c>
      <c r="D464" s="189" t="s">
        <v>266</v>
      </c>
      <c r="E464" s="190" t="s">
        <v>570</v>
      </c>
      <c r="F464" s="191" t="s">
        <v>571</v>
      </c>
      <c r="G464" s="192" t="s">
        <v>324</v>
      </c>
      <c r="H464" s="193">
        <v>2</v>
      </c>
      <c r="I464" s="194"/>
      <c r="J464" s="195">
        <f>ROUND(I464*H464,2)</f>
        <v>0</v>
      </c>
      <c r="K464" s="191" t="s">
        <v>117</v>
      </c>
      <c r="L464" s="196"/>
      <c r="M464" s="197" t="s">
        <v>1</v>
      </c>
      <c r="N464" s="198" t="s">
        <v>41</v>
      </c>
      <c r="O464" s="63"/>
      <c r="P464" s="167">
        <f>O464*H464</f>
        <v>0</v>
      </c>
      <c r="Q464" s="167">
        <v>0.0064000000000000003</v>
      </c>
      <c r="R464" s="167">
        <f>Q464*H464</f>
        <v>0.012800000000000001</v>
      </c>
      <c r="S464" s="167">
        <v>0</v>
      </c>
      <c r="T464" s="168">
        <f>S464*H464</f>
        <v>0</v>
      </c>
      <c r="AR464" s="15" t="s">
        <v>159</v>
      </c>
      <c r="AT464" s="15" t="s">
        <v>266</v>
      </c>
      <c r="AU464" s="15" t="s">
        <v>80</v>
      </c>
      <c r="AY464" s="15" t="s">
        <v>111</v>
      </c>
      <c r="BE464" s="169">
        <f>IF(N464="základní",J464,0)</f>
        <v>0</v>
      </c>
      <c r="BF464" s="169">
        <f>IF(N464="snížená",J464,0)</f>
        <v>0</v>
      </c>
      <c r="BG464" s="169">
        <f>IF(N464="zákl. přenesená",J464,0)</f>
        <v>0</v>
      </c>
      <c r="BH464" s="169">
        <f>IF(N464="sníž. přenesená",J464,0)</f>
        <v>0</v>
      </c>
      <c r="BI464" s="169">
        <f>IF(N464="nulová",J464,0)</f>
        <v>0</v>
      </c>
      <c r="BJ464" s="15" t="s">
        <v>78</v>
      </c>
      <c r="BK464" s="169">
        <f>ROUND(I464*H464,2)</f>
        <v>0</v>
      </c>
      <c r="BL464" s="15" t="s">
        <v>118</v>
      </c>
      <c r="BM464" s="15" t="s">
        <v>572</v>
      </c>
    </row>
    <row r="465" s="1" customFormat="1">
      <c r="B465" s="33"/>
      <c r="D465" s="170" t="s">
        <v>120</v>
      </c>
      <c r="F465" s="171" t="s">
        <v>571</v>
      </c>
      <c r="I465" s="103"/>
      <c r="L465" s="33"/>
      <c r="M465" s="172"/>
      <c r="N465" s="63"/>
      <c r="O465" s="63"/>
      <c r="P465" s="63"/>
      <c r="Q465" s="63"/>
      <c r="R465" s="63"/>
      <c r="S465" s="63"/>
      <c r="T465" s="64"/>
      <c r="AT465" s="15" t="s">
        <v>120</v>
      </c>
      <c r="AU465" s="15" t="s">
        <v>80</v>
      </c>
    </row>
    <row r="466" s="11" customFormat="1">
      <c r="B466" s="173"/>
      <c r="D466" s="170" t="s">
        <v>122</v>
      </c>
      <c r="E466" s="174" t="s">
        <v>1</v>
      </c>
      <c r="F466" s="175" t="s">
        <v>343</v>
      </c>
      <c r="H466" s="176">
        <v>2</v>
      </c>
      <c r="I466" s="177"/>
      <c r="L466" s="173"/>
      <c r="M466" s="178"/>
      <c r="N466" s="179"/>
      <c r="O466" s="179"/>
      <c r="P466" s="179"/>
      <c r="Q466" s="179"/>
      <c r="R466" s="179"/>
      <c r="S466" s="179"/>
      <c r="T466" s="180"/>
      <c r="AT466" s="174" t="s">
        <v>122</v>
      </c>
      <c r="AU466" s="174" t="s">
        <v>80</v>
      </c>
      <c r="AV466" s="11" t="s">
        <v>80</v>
      </c>
      <c r="AW466" s="11" t="s">
        <v>32</v>
      </c>
      <c r="AX466" s="11" t="s">
        <v>70</v>
      </c>
      <c r="AY466" s="174" t="s">
        <v>111</v>
      </c>
    </row>
    <row r="467" s="12" customFormat="1">
      <c r="B467" s="181"/>
      <c r="D467" s="170" t="s">
        <v>122</v>
      </c>
      <c r="E467" s="182" t="s">
        <v>1</v>
      </c>
      <c r="F467" s="183" t="s">
        <v>124</v>
      </c>
      <c r="H467" s="184">
        <v>2</v>
      </c>
      <c r="I467" s="185"/>
      <c r="L467" s="181"/>
      <c r="M467" s="186"/>
      <c r="N467" s="187"/>
      <c r="O467" s="187"/>
      <c r="P467" s="187"/>
      <c r="Q467" s="187"/>
      <c r="R467" s="187"/>
      <c r="S467" s="187"/>
      <c r="T467" s="188"/>
      <c r="AT467" s="182" t="s">
        <v>122</v>
      </c>
      <c r="AU467" s="182" t="s">
        <v>80</v>
      </c>
      <c r="AV467" s="12" t="s">
        <v>118</v>
      </c>
      <c r="AW467" s="12" t="s">
        <v>32</v>
      </c>
      <c r="AX467" s="12" t="s">
        <v>78</v>
      </c>
      <c r="AY467" s="182" t="s">
        <v>111</v>
      </c>
    </row>
    <row r="468" s="1" customFormat="1" ht="16.5" customHeight="1">
      <c r="B468" s="157"/>
      <c r="C468" s="158" t="s">
        <v>573</v>
      </c>
      <c r="D468" s="158" t="s">
        <v>113</v>
      </c>
      <c r="E468" s="159" t="s">
        <v>574</v>
      </c>
      <c r="F468" s="160" t="s">
        <v>575</v>
      </c>
      <c r="G468" s="161" t="s">
        <v>324</v>
      </c>
      <c r="H468" s="162">
        <v>11</v>
      </c>
      <c r="I468" s="163"/>
      <c r="J468" s="164">
        <f>ROUND(I468*H468,2)</f>
        <v>0</v>
      </c>
      <c r="K468" s="160" t="s">
        <v>117</v>
      </c>
      <c r="L468" s="33"/>
      <c r="M468" s="165" t="s">
        <v>1</v>
      </c>
      <c r="N468" s="166" t="s">
        <v>41</v>
      </c>
      <c r="O468" s="63"/>
      <c r="P468" s="167">
        <f>O468*H468</f>
        <v>0</v>
      </c>
      <c r="Q468" s="167">
        <v>0.00011</v>
      </c>
      <c r="R468" s="167">
        <f>Q468*H468</f>
        <v>0.0012100000000000001</v>
      </c>
      <c r="S468" s="167">
        <v>0</v>
      </c>
      <c r="T468" s="168">
        <f>S468*H468</f>
        <v>0</v>
      </c>
      <c r="AR468" s="15" t="s">
        <v>118</v>
      </c>
      <c r="AT468" s="15" t="s">
        <v>113</v>
      </c>
      <c r="AU468" s="15" t="s">
        <v>80</v>
      </c>
      <c r="AY468" s="15" t="s">
        <v>111</v>
      </c>
      <c r="BE468" s="169">
        <f>IF(N468="základní",J468,0)</f>
        <v>0</v>
      </c>
      <c r="BF468" s="169">
        <f>IF(N468="snížená",J468,0)</f>
        <v>0</v>
      </c>
      <c r="BG468" s="169">
        <f>IF(N468="zákl. přenesená",J468,0)</f>
        <v>0</v>
      </c>
      <c r="BH468" s="169">
        <f>IF(N468="sníž. přenesená",J468,0)</f>
        <v>0</v>
      </c>
      <c r="BI468" s="169">
        <f>IF(N468="nulová",J468,0)</f>
        <v>0</v>
      </c>
      <c r="BJ468" s="15" t="s">
        <v>78</v>
      </c>
      <c r="BK468" s="169">
        <f>ROUND(I468*H468,2)</f>
        <v>0</v>
      </c>
      <c r="BL468" s="15" t="s">
        <v>118</v>
      </c>
      <c r="BM468" s="15" t="s">
        <v>576</v>
      </c>
    </row>
    <row r="469" s="1" customFormat="1">
      <c r="B469" s="33"/>
      <c r="D469" s="170" t="s">
        <v>120</v>
      </c>
      <c r="F469" s="171" t="s">
        <v>577</v>
      </c>
      <c r="I469" s="103"/>
      <c r="L469" s="33"/>
      <c r="M469" s="172"/>
      <c r="N469" s="63"/>
      <c r="O469" s="63"/>
      <c r="P469" s="63"/>
      <c r="Q469" s="63"/>
      <c r="R469" s="63"/>
      <c r="S469" s="63"/>
      <c r="T469" s="64"/>
      <c r="AT469" s="15" t="s">
        <v>120</v>
      </c>
      <c r="AU469" s="15" t="s">
        <v>80</v>
      </c>
    </row>
    <row r="470" s="11" customFormat="1">
      <c r="B470" s="173"/>
      <c r="D470" s="170" t="s">
        <v>122</v>
      </c>
      <c r="E470" s="174" t="s">
        <v>1</v>
      </c>
      <c r="F470" s="175" t="s">
        <v>578</v>
      </c>
      <c r="H470" s="176">
        <v>11</v>
      </c>
      <c r="I470" s="177"/>
      <c r="L470" s="173"/>
      <c r="M470" s="178"/>
      <c r="N470" s="179"/>
      <c r="O470" s="179"/>
      <c r="P470" s="179"/>
      <c r="Q470" s="179"/>
      <c r="R470" s="179"/>
      <c r="S470" s="179"/>
      <c r="T470" s="180"/>
      <c r="AT470" s="174" t="s">
        <v>122</v>
      </c>
      <c r="AU470" s="174" t="s">
        <v>80</v>
      </c>
      <c r="AV470" s="11" t="s">
        <v>80</v>
      </c>
      <c r="AW470" s="11" t="s">
        <v>32</v>
      </c>
      <c r="AX470" s="11" t="s">
        <v>70</v>
      </c>
      <c r="AY470" s="174" t="s">
        <v>111</v>
      </c>
    </row>
    <row r="471" s="12" customFormat="1">
      <c r="B471" s="181"/>
      <c r="D471" s="170" t="s">
        <v>122</v>
      </c>
      <c r="E471" s="182" t="s">
        <v>1</v>
      </c>
      <c r="F471" s="183" t="s">
        <v>124</v>
      </c>
      <c r="H471" s="184">
        <v>11</v>
      </c>
      <c r="I471" s="185"/>
      <c r="L471" s="181"/>
      <c r="M471" s="186"/>
      <c r="N471" s="187"/>
      <c r="O471" s="187"/>
      <c r="P471" s="187"/>
      <c r="Q471" s="187"/>
      <c r="R471" s="187"/>
      <c r="S471" s="187"/>
      <c r="T471" s="188"/>
      <c r="AT471" s="182" t="s">
        <v>122</v>
      </c>
      <c r="AU471" s="182" t="s">
        <v>80</v>
      </c>
      <c r="AV471" s="12" t="s">
        <v>118</v>
      </c>
      <c r="AW471" s="12" t="s">
        <v>32</v>
      </c>
      <c r="AX471" s="12" t="s">
        <v>78</v>
      </c>
      <c r="AY471" s="182" t="s">
        <v>111</v>
      </c>
    </row>
    <row r="472" s="1" customFormat="1" ht="16.5" customHeight="1">
      <c r="B472" s="157"/>
      <c r="C472" s="189" t="s">
        <v>579</v>
      </c>
      <c r="D472" s="189" t="s">
        <v>266</v>
      </c>
      <c r="E472" s="190" t="s">
        <v>580</v>
      </c>
      <c r="F472" s="191" t="s">
        <v>581</v>
      </c>
      <c r="G472" s="192" t="s">
        <v>324</v>
      </c>
      <c r="H472" s="193">
        <v>11</v>
      </c>
      <c r="I472" s="194"/>
      <c r="J472" s="195">
        <f>ROUND(I472*H472,2)</f>
        <v>0</v>
      </c>
      <c r="K472" s="191" t="s">
        <v>117</v>
      </c>
      <c r="L472" s="196"/>
      <c r="M472" s="197" t="s">
        <v>1</v>
      </c>
      <c r="N472" s="198" t="s">
        <v>41</v>
      </c>
      <c r="O472" s="63"/>
      <c r="P472" s="167">
        <f>O472*H472</f>
        <v>0</v>
      </c>
      <c r="Q472" s="167">
        <v>0.0047999999999999996</v>
      </c>
      <c r="R472" s="167">
        <f>Q472*H472</f>
        <v>0.052799999999999993</v>
      </c>
      <c r="S472" s="167">
        <v>0</v>
      </c>
      <c r="T472" s="168">
        <f>S472*H472</f>
        <v>0</v>
      </c>
      <c r="AR472" s="15" t="s">
        <v>159</v>
      </c>
      <c r="AT472" s="15" t="s">
        <v>266</v>
      </c>
      <c r="AU472" s="15" t="s">
        <v>80</v>
      </c>
      <c r="AY472" s="15" t="s">
        <v>111</v>
      </c>
      <c r="BE472" s="169">
        <f>IF(N472="základní",J472,0)</f>
        <v>0</v>
      </c>
      <c r="BF472" s="169">
        <f>IF(N472="snížená",J472,0)</f>
        <v>0</v>
      </c>
      <c r="BG472" s="169">
        <f>IF(N472="zákl. přenesená",J472,0)</f>
        <v>0</v>
      </c>
      <c r="BH472" s="169">
        <f>IF(N472="sníž. přenesená",J472,0)</f>
        <v>0</v>
      </c>
      <c r="BI472" s="169">
        <f>IF(N472="nulová",J472,0)</f>
        <v>0</v>
      </c>
      <c r="BJ472" s="15" t="s">
        <v>78</v>
      </c>
      <c r="BK472" s="169">
        <f>ROUND(I472*H472,2)</f>
        <v>0</v>
      </c>
      <c r="BL472" s="15" t="s">
        <v>118</v>
      </c>
      <c r="BM472" s="15" t="s">
        <v>582</v>
      </c>
    </row>
    <row r="473" s="1" customFormat="1">
      <c r="B473" s="33"/>
      <c r="D473" s="170" t="s">
        <v>120</v>
      </c>
      <c r="F473" s="171" t="s">
        <v>581</v>
      </c>
      <c r="I473" s="103"/>
      <c r="L473" s="33"/>
      <c r="M473" s="172"/>
      <c r="N473" s="63"/>
      <c r="O473" s="63"/>
      <c r="P473" s="63"/>
      <c r="Q473" s="63"/>
      <c r="R473" s="63"/>
      <c r="S473" s="63"/>
      <c r="T473" s="64"/>
      <c r="AT473" s="15" t="s">
        <v>120</v>
      </c>
      <c r="AU473" s="15" t="s">
        <v>80</v>
      </c>
    </row>
    <row r="474" s="11" customFormat="1">
      <c r="B474" s="173"/>
      <c r="D474" s="170" t="s">
        <v>122</v>
      </c>
      <c r="E474" s="174" t="s">
        <v>1</v>
      </c>
      <c r="F474" s="175" t="s">
        <v>578</v>
      </c>
      <c r="H474" s="176">
        <v>11</v>
      </c>
      <c r="I474" s="177"/>
      <c r="L474" s="173"/>
      <c r="M474" s="178"/>
      <c r="N474" s="179"/>
      <c r="O474" s="179"/>
      <c r="P474" s="179"/>
      <c r="Q474" s="179"/>
      <c r="R474" s="179"/>
      <c r="S474" s="179"/>
      <c r="T474" s="180"/>
      <c r="AT474" s="174" t="s">
        <v>122</v>
      </c>
      <c r="AU474" s="174" t="s">
        <v>80</v>
      </c>
      <c r="AV474" s="11" t="s">
        <v>80</v>
      </c>
      <c r="AW474" s="11" t="s">
        <v>32</v>
      </c>
      <c r="AX474" s="11" t="s">
        <v>70</v>
      </c>
      <c r="AY474" s="174" t="s">
        <v>111</v>
      </c>
    </row>
    <row r="475" s="12" customFormat="1">
      <c r="B475" s="181"/>
      <c r="D475" s="170" t="s">
        <v>122</v>
      </c>
      <c r="E475" s="182" t="s">
        <v>1</v>
      </c>
      <c r="F475" s="183" t="s">
        <v>124</v>
      </c>
      <c r="H475" s="184">
        <v>11</v>
      </c>
      <c r="I475" s="185"/>
      <c r="L475" s="181"/>
      <c r="M475" s="186"/>
      <c r="N475" s="187"/>
      <c r="O475" s="187"/>
      <c r="P475" s="187"/>
      <c r="Q475" s="187"/>
      <c r="R475" s="187"/>
      <c r="S475" s="187"/>
      <c r="T475" s="188"/>
      <c r="AT475" s="182" t="s">
        <v>122</v>
      </c>
      <c r="AU475" s="182" t="s">
        <v>80</v>
      </c>
      <c r="AV475" s="12" t="s">
        <v>118</v>
      </c>
      <c r="AW475" s="12" t="s">
        <v>32</v>
      </c>
      <c r="AX475" s="12" t="s">
        <v>78</v>
      </c>
      <c r="AY475" s="182" t="s">
        <v>111</v>
      </c>
    </row>
    <row r="476" s="1" customFormat="1" ht="16.5" customHeight="1">
      <c r="B476" s="157"/>
      <c r="C476" s="158" t="s">
        <v>583</v>
      </c>
      <c r="D476" s="158" t="s">
        <v>113</v>
      </c>
      <c r="E476" s="159" t="s">
        <v>584</v>
      </c>
      <c r="F476" s="160" t="s">
        <v>585</v>
      </c>
      <c r="G476" s="161" t="s">
        <v>168</v>
      </c>
      <c r="H476" s="162">
        <v>14.42</v>
      </c>
      <c r="I476" s="163"/>
      <c r="J476" s="164">
        <f>ROUND(I476*H476,2)</f>
        <v>0</v>
      </c>
      <c r="K476" s="160" t="s">
        <v>117</v>
      </c>
      <c r="L476" s="33"/>
      <c r="M476" s="165" t="s">
        <v>1</v>
      </c>
      <c r="N476" s="166" t="s">
        <v>41</v>
      </c>
      <c r="O476" s="63"/>
      <c r="P476" s="167">
        <f>O476*H476</f>
        <v>0</v>
      </c>
      <c r="Q476" s="167">
        <v>0</v>
      </c>
      <c r="R476" s="167">
        <f>Q476*H476</f>
        <v>0</v>
      </c>
      <c r="S476" s="167">
        <v>1.76</v>
      </c>
      <c r="T476" s="168">
        <f>S476*H476</f>
        <v>25.379200000000001</v>
      </c>
      <c r="AR476" s="15" t="s">
        <v>118</v>
      </c>
      <c r="AT476" s="15" t="s">
        <v>113</v>
      </c>
      <c r="AU476" s="15" t="s">
        <v>80</v>
      </c>
      <c r="AY476" s="15" t="s">
        <v>111</v>
      </c>
      <c r="BE476" s="169">
        <f>IF(N476="základní",J476,0)</f>
        <v>0</v>
      </c>
      <c r="BF476" s="169">
        <f>IF(N476="snížená",J476,0)</f>
        <v>0</v>
      </c>
      <c r="BG476" s="169">
        <f>IF(N476="zákl. přenesená",J476,0)</f>
        <v>0</v>
      </c>
      <c r="BH476" s="169">
        <f>IF(N476="sníž. přenesená",J476,0)</f>
        <v>0</v>
      </c>
      <c r="BI476" s="169">
        <f>IF(N476="nulová",J476,0)</f>
        <v>0</v>
      </c>
      <c r="BJ476" s="15" t="s">
        <v>78</v>
      </c>
      <c r="BK476" s="169">
        <f>ROUND(I476*H476,2)</f>
        <v>0</v>
      </c>
      <c r="BL476" s="15" t="s">
        <v>118</v>
      </c>
      <c r="BM476" s="15" t="s">
        <v>586</v>
      </c>
    </row>
    <row r="477" s="1" customFormat="1">
      <c r="B477" s="33"/>
      <c r="D477" s="170" t="s">
        <v>120</v>
      </c>
      <c r="F477" s="171" t="s">
        <v>587</v>
      </c>
      <c r="I477" s="103"/>
      <c r="L477" s="33"/>
      <c r="M477" s="172"/>
      <c r="N477" s="63"/>
      <c r="O477" s="63"/>
      <c r="P477" s="63"/>
      <c r="Q477" s="63"/>
      <c r="R477" s="63"/>
      <c r="S477" s="63"/>
      <c r="T477" s="64"/>
      <c r="AT477" s="15" t="s">
        <v>120</v>
      </c>
      <c r="AU477" s="15" t="s">
        <v>80</v>
      </c>
    </row>
    <row r="478" s="11" customFormat="1">
      <c r="B478" s="173"/>
      <c r="D478" s="170" t="s">
        <v>122</v>
      </c>
      <c r="E478" s="174" t="s">
        <v>1</v>
      </c>
      <c r="F478" s="175" t="s">
        <v>588</v>
      </c>
      <c r="H478" s="176">
        <v>2.5800000000000001</v>
      </c>
      <c r="I478" s="177"/>
      <c r="L478" s="173"/>
      <c r="M478" s="178"/>
      <c r="N478" s="179"/>
      <c r="O478" s="179"/>
      <c r="P478" s="179"/>
      <c r="Q478" s="179"/>
      <c r="R478" s="179"/>
      <c r="S478" s="179"/>
      <c r="T478" s="180"/>
      <c r="AT478" s="174" t="s">
        <v>122</v>
      </c>
      <c r="AU478" s="174" t="s">
        <v>80</v>
      </c>
      <c r="AV478" s="11" t="s">
        <v>80</v>
      </c>
      <c r="AW478" s="11" t="s">
        <v>32</v>
      </c>
      <c r="AX478" s="11" t="s">
        <v>70</v>
      </c>
      <c r="AY478" s="174" t="s">
        <v>111</v>
      </c>
    </row>
    <row r="479" s="11" customFormat="1">
      <c r="B479" s="173"/>
      <c r="D479" s="170" t="s">
        <v>122</v>
      </c>
      <c r="E479" s="174" t="s">
        <v>1</v>
      </c>
      <c r="F479" s="175" t="s">
        <v>589</v>
      </c>
      <c r="H479" s="176">
        <v>11.84</v>
      </c>
      <c r="I479" s="177"/>
      <c r="L479" s="173"/>
      <c r="M479" s="178"/>
      <c r="N479" s="179"/>
      <c r="O479" s="179"/>
      <c r="P479" s="179"/>
      <c r="Q479" s="179"/>
      <c r="R479" s="179"/>
      <c r="S479" s="179"/>
      <c r="T479" s="180"/>
      <c r="AT479" s="174" t="s">
        <v>122</v>
      </c>
      <c r="AU479" s="174" t="s">
        <v>80</v>
      </c>
      <c r="AV479" s="11" t="s">
        <v>80</v>
      </c>
      <c r="AW479" s="11" t="s">
        <v>32</v>
      </c>
      <c r="AX479" s="11" t="s">
        <v>70</v>
      </c>
      <c r="AY479" s="174" t="s">
        <v>111</v>
      </c>
    </row>
    <row r="480" s="12" customFormat="1">
      <c r="B480" s="181"/>
      <c r="D480" s="170" t="s">
        <v>122</v>
      </c>
      <c r="E480" s="182" t="s">
        <v>1</v>
      </c>
      <c r="F480" s="183" t="s">
        <v>124</v>
      </c>
      <c r="H480" s="184">
        <v>14.42</v>
      </c>
      <c r="I480" s="185"/>
      <c r="L480" s="181"/>
      <c r="M480" s="186"/>
      <c r="N480" s="187"/>
      <c r="O480" s="187"/>
      <c r="P480" s="187"/>
      <c r="Q480" s="187"/>
      <c r="R480" s="187"/>
      <c r="S480" s="187"/>
      <c r="T480" s="188"/>
      <c r="AT480" s="182" t="s">
        <v>122</v>
      </c>
      <c r="AU480" s="182" t="s">
        <v>80</v>
      </c>
      <c r="AV480" s="12" t="s">
        <v>118</v>
      </c>
      <c r="AW480" s="12" t="s">
        <v>32</v>
      </c>
      <c r="AX480" s="12" t="s">
        <v>78</v>
      </c>
      <c r="AY480" s="182" t="s">
        <v>111</v>
      </c>
    </row>
    <row r="481" s="1" customFormat="1" ht="16.5" customHeight="1">
      <c r="B481" s="157"/>
      <c r="C481" s="158" t="s">
        <v>590</v>
      </c>
      <c r="D481" s="158" t="s">
        <v>113</v>
      </c>
      <c r="E481" s="159" t="s">
        <v>591</v>
      </c>
      <c r="F481" s="160" t="s">
        <v>592</v>
      </c>
      <c r="G481" s="161" t="s">
        <v>116</v>
      </c>
      <c r="H481" s="162">
        <v>26.5</v>
      </c>
      <c r="I481" s="163"/>
      <c r="J481" s="164">
        <f>ROUND(I481*H481,2)</f>
        <v>0</v>
      </c>
      <c r="K481" s="160" t="s">
        <v>117</v>
      </c>
      <c r="L481" s="33"/>
      <c r="M481" s="165" t="s">
        <v>1</v>
      </c>
      <c r="N481" s="166" t="s">
        <v>41</v>
      </c>
      <c r="O481" s="63"/>
      <c r="P481" s="167">
        <f>O481*H481</f>
        <v>0</v>
      </c>
      <c r="Q481" s="167">
        <v>0</v>
      </c>
      <c r="R481" s="167">
        <f>Q481*H481</f>
        <v>0</v>
      </c>
      <c r="S481" s="167">
        <v>0</v>
      </c>
      <c r="T481" s="168">
        <f>S481*H481</f>
        <v>0</v>
      </c>
      <c r="AR481" s="15" t="s">
        <v>118</v>
      </c>
      <c r="AT481" s="15" t="s">
        <v>113</v>
      </c>
      <c r="AU481" s="15" t="s">
        <v>80</v>
      </c>
      <c r="AY481" s="15" t="s">
        <v>111</v>
      </c>
      <c r="BE481" s="169">
        <f>IF(N481="základní",J481,0)</f>
        <v>0</v>
      </c>
      <c r="BF481" s="169">
        <f>IF(N481="snížená",J481,0)</f>
        <v>0</v>
      </c>
      <c r="BG481" s="169">
        <f>IF(N481="zákl. přenesená",J481,0)</f>
        <v>0</v>
      </c>
      <c r="BH481" s="169">
        <f>IF(N481="sníž. přenesená",J481,0)</f>
        <v>0</v>
      </c>
      <c r="BI481" s="169">
        <f>IF(N481="nulová",J481,0)</f>
        <v>0</v>
      </c>
      <c r="BJ481" s="15" t="s">
        <v>78</v>
      </c>
      <c r="BK481" s="169">
        <f>ROUND(I481*H481,2)</f>
        <v>0</v>
      </c>
      <c r="BL481" s="15" t="s">
        <v>118</v>
      </c>
      <c r="BM481" s="15" t="s">
        <v>593</v>
      </c>
    </row>
    <row r="482" s="1" customFormat="1">
      <c r="B482" s="33"/>
      <c r="D482" s="170" t="s">
        <v>120</v>
      </c>
      <c r="F482" s="171" t="s">
        <v>594</v>
      </c>
      <c r="I482" s="103"/>
      <c r="L482" s="33"/>
      <c r="M482" s="172"/>
      <c r="N482" s="63"/>
      <c r="O482" s="63"/>
      <c r="P482" s="63"/>
      <c r="Q482" s="63"/>
      <c r="R482" s="63"/>
      <c r="S482" s="63"/>
      <c r="T482" s="64"/>
      <c r="AT482" s="15" t="s">
        <v>120</v>
      </c>
      <c r="AU482" s="15" t="s">
        <v>80</v>
      </c>
    </row>
    <row r="483" s="11" customFormat="1">
      <c r="B483" s="173"/>
      <c r="D483" s="170" t="s">
        <v>122</v>
      </c>
      <c r="E483" s="174" t="s">
        <v>1</v>
      </c>
      <c r="F483" s="175" t="s">
        <v>595</v>
      </c>
      <c r="H483" s="176">
        <v>26.5</v>
      </c>
      <c r="I483" s="177"/>
      <c r="L483" s="173"/>
      <c r="M483" s="178"/>
      <c r="N483" s="179"/>
      <c r="O483" s="179"/>
      <c r="P483" s="179"/>
      <c r="Q483" s="179"/>
      <c r="R483" s="179"/>
      <c r="S483" s="179"/>
      <c r="T483" s="180"/>
      <c r="AT483" s="174" t="s">
        <v>122</v>
      </c>
      <c r="AU483" s="174" t="s">
        <v>80</v>
      </c>
      <c r="AV483" s="11" t="s">
        <v>80</v>
      </c>
      <c r="AW483" s="11" t="s">
        <v>32</v>
      </c>
      <c r="AX483" s="11" t="s">
        <v>70</v>
      </c>
      <c r="AY483" s="174" t="s">
        <v>111</v>
      </c>
    </row>
    <row r="484" s="12" customFormat="1">
      <c r="B484" s="181"/>
      <c r="D484" s="170" t="s">
        <v>122</v>
      </c>
      <c r="E484" s="182" t="s">
        <v>1</v>
      </c>
      <c r="F484" s="183" t="s">
        <v>124</v>
      </c>
      <c r="H484" s="184">
        <v>26.5</v>
      </c>
      <c r="I484" s="185"/>
      <c r="L484" s="181"/>
      <c r="M484" s="186"/>
      <c r="N484" s="187"/>
      <c r="O484" s="187"/>
      <c r="P484" s="187"/>
      <c r="Q484" s="187"/>
      <c r="R484" s="187"/>
      <c r="S484" s="187"/>
      <c r="T484" s="188"/>
      <c r="AT484" s="182" t="s">
        <v>122</v>
      </c>
      <c r="AU484" s="182" t="s">
        <v>80</v>
      </c>
      <c r="AV484" s="12" t="s">
        <v>118</v>
      </c>
      <c r="AW484" s="12" t="s">
        <v>32</v>
      </c>
      <c r="AX484" s="12" t="s">
        <v>78</v>
      </c>
      <c r="AY484" s="182" t="s">
        <v>111</v>
      </c>
    </row>
    <row r="485" s="1" customFormat="1" ht="16.5" customHeight="1">
      <c r="B485" s="157"/>
      <c r="C485" s="158" t="s">
        <v>596</v>
      </c>
      <c r="D485" s="158" t="s">
        <v>113</v>
      </c>
      <c r="E485" s="159" t="s">
        <v>597</v>
      </c>
      <c r="F485" s="160" t="s">
        <v>598</v>
      </c>
      <c r="G485" s="161" t="s">
        <v>324</v>
      </c>
      <c r="H485" s="162">
        <v>2</v>
      </c>
      <c r="I485" s="163"/>
      <c r="J485" s="164">
        <f>ROUND(I485*H485,2)</f>
        <v>0</v>
      </c>
      <c r="K485" s="160" t="s">
        <v>117</v>
      </c>
      <c r="L485" s="33"/>
      <c r="M485" s="165" t="s">
        <v>1</v>
      </c>
      <c r="N485" s="166" t="s">
        <v>41</v>
      </c>
      <c r="O485" s="63"/>
      <c r="P485" s="167">
        <f>O485*H485</f>
        <v>0</v>
      </c>
      <c r="Q485" s="167">
        <v>0.46009</v>
      </c>
      <c r="R485" s="167">
        <f>Q485*H485</f>
        <v>0.92018</v>
      </c>
      <c r="S485" s="167">
        <v>0</v>
      </c>
      <c r="T485" s="168">
        <f>S485*H485</f>
        <v>0</v>
      </c>
      <c r="AR485" s="15" t="s">
        <v>118</v>
      </c>
      <c r="AT485" s="15" t="s">
        <v>113</v>
      </c>
      <c r="AU485" s="15" t="s">
        <v>80</v>
      </c>
      <c r="AY485" s="15" t="s">
        <v>111</v>
      </c>
      <c r="BE485" s="169">
        <f>IF(N485="základní",J485,0)</f>
        <v>0</v>
      </c>
      <c r="BF485" s="169">
        <f>IF(N485="snížená",J485,0)</f>
        <v>0</v>
      </c>
      <c r="BG485" s="169">
        <f>IF(N485="zákl. přenesená",J485,0)</f>
        <v>0</v>
      </c>
      <c r="BH485" s="169">
        <f>IF(N485="sníž. přenesená",J485,0)</f>
        <v>0</v>
      </c>
      <c r="BI485" s="169">
        <f>IF(N485="nulová",J485,0)</f>
        <v>0</v>
      </c>
      <c r="BJ485" s="15" t="s">
        <v>78</v>
      </c>
      <c r="BK485" s="169">
        <f>ROUND(I485*H485,2)</f>
        <v>0</v>
      </c>
      <c r="BL485" s="15" t="s">
        <v>118</v>
      </c>
      <c r="BM485" s="15" t="s">
        <v>599</v>
      </c>
    </row>
    <row r="486" s="1" customFormat="1">
      <c r="B486" s="33"/>
      <c r="D486" s="170" t="s">
        <v>120</v>
      </c>
      <c r="F486" s="171" t="s">
        <v>600</v>
      </c>
      <c r="I486" s="103"/>
      <c r="L486" s="33"/>
      <c r="M486" s="172"/>
      <c r="N486" s="63"/>
      <c r="O486" s="63"/>
      <c r="P486" s="63"/>
      <c r="Q486" s="63"/>
      <c r="R486" s="63"/>
      <c r="S486" s="63"/>
      <c r="T486" s="64"/>
      <c r="AT486" s="15" t="s">
        <v>120</v>
      </c>
      <c r="AU486" s="15" t="s">
        <v>80</v>
      </c>
    </row>
    <row r="487" s="11" customFormat="1">
      <c r="B487" s="173"/>
      <c r="D487" s="170" t="s">
        <v>122</v>
      </c>
      <c r="E487" s="174" t="s">
        <v>1</v>
      </c>
      <c r="F487" s="175" t="s">
        <v>343</v>
      </c>
      <c r="H487" s="176">
        <v>2</v>
      </c>
      <c r="I487" s="177"/>
      <c r="L487" s="173"/>
      <c r="M487" s="178"/>
      <c r="N487" s="179"/>
      <c r="O487" s="179"/>
      <c r="P487" s="179"/>
      <c r="Q487" s="179"/>
      <c r="R487" s="179"/>
      <c r="S487" s="179"/>
      <c r="T487" s="180"/>
      <c r="AT487" s="174" t="s">
        <v>122</v>
      </c>
      <c r="AU487" s="174" t="s">
        <v>80</v>
      </c>
      <c r="AV487" s="11" t="s">
        <v>80</v>
      </c>
      <c r="AW487" s="11" t="s">
        <v>32</v>
      </c>
      <c r="AX487" s="11" t="s">
        <v>70</v>
      </c>
      <c r="AY487" s="174" t="s">
        <v>111</v>
      </c>
    </row>
    <row r="488" s="12" customFormat="1">
      <c r="B488" s="181"/>
      <c r="D488" s="170" t="s">
        <v>122</v>
      </c>
      <c r="E488" s="182" t="s">
        <v>1</v>
      </c>
      <c r="F488" s="183" t="s">
        <v>124</v>
      </c>
      <c r="H488" s="184">
        <v>2</v>
      </c>
      <c r="I488" s="185"/>
      <c r="L488" s="181"/>
      <c r="M488" s="186"/>
      <c r="N488" s="187"/>
      <c r="O488" s="187"/>
      <c r="P488" s="187"/>
      <c r="Q488" s="187"/>
      <c r="R488" s="187"/>
      <c r="S488" s="187"/>
      <c r="T488" s="188"/>
      <c r="AT488" s="182" t="s">
        <v>122</v>
      </c>
      <c r="AU488" s="182" t="s">
        <v>80</v>
      </c>
      <c r="AV488" s="12" t="s">
        <v>118</v>
      </c>
      <c r="AW488" s="12" t="s">
        <v>32</v>
      </c>
      <c r="AX488" s="12" t="s">
        <v>78</v>
      </c>
      <c r="AY488" s="182" t="s">
        <v>111</v>
      </c>
    </row>
    <row r="489" s="1" customFormat="1" ht="16.5" customHeight="1">
      <c r="B489" s="157"/>
      <c r="C489" s="158" t="s">
        <v>601</v>
      </c>
      <c r="D489" s="158" t="s">
        <v>113</v>
      </c>
      <c r="E489" s="159" t="s">
        <v>602</v>
      </c>
      <c r="F489" s="160" t="s">
        <v>603</v>
      </c>
      <c r="G489" s="161" t="s">
        <v>116</v>
      </c>
      <c r="H489" s="162">
        <v>18</v>
      </c>
      <c r="I489" s="163"/>
      <c r="J489" s="164">
        <f>ROUND(I489*H489,2)</f>
        <v>0</v>
      </c>
      <c r="K489" s="160" t="s">
        <v>117</v>
      </c>
      <c r="L489" s="33"/>
      <c r="M489" s="165" t="s">
        <v>1</v>
      </c>
      <c r="N489" s="166" t="s">
        <v>41</v>
      </c>
      <c r="O489" s="63"/>
      <c r="P489" s="167">
        <f>O489*H489</f>
        <v>0</v>
      </c>
      <c r="Q489" s="167">
        <v>0</v>
      </c>
      <c r="R489" s="167">
        <f>Q489*H489</f>
        <v>0</v>
      </c>
      <c r="S489" s="167">
        <v>0</v>
      </c>
      <c r="T489" s="168">
        <f>S489*H489</f>
        <v>0</v>
      </c>
      <c r="AR489" s="15" t="s">
        <v>118</v>
      </c>
      <c r="AT489" s="15" t="s">
        <v>113</v>
      </c>
      <c r="AU489" s="15" t="s">
        <v>80</v>
      </c>
      <c r="AY489" s="15" t="s">
        <v>111</v>
      </c>
      <c r="BE489" s="169">
        <f>IF(N489="základní",J489,0)</f>
        <v>0</v>
      </c>
      <c r="BF489" s="169">
        <f>IF(N489="snížená",J489,0)</f>
        <v>0</v>
      </c>
      <c r="BG489" s="169">
        <f>IF(N489="zákl. přenesená",J489,0)</f>
        <v>0</v>
      </c>
      <c r="BH489" s="169">
        <f>IF(N489="sníž. přenesená",J489,0)</f>
        <v>0</v>
      </c>
      <c r="BI489" s="169">
        <f>IF(N489="nulová",J489,0)</f>
        <v>0</v>
      </c>
      <c r="BJ489" s="15" t="s">
        <v>78</v>
      </c>
      <c r="BK489" s="169">
        <f>ROUND(I489*H489,2)</f>
        <v>0</v>
      </c>
      <c r="BL489" s="15" t="s">
        <v>118</v>
      </c>
      <c r="BM489" s="15" t="s">
        <v>604</v>
      </c>
    </row>
    <row r="490" s="1" customFormat="1">
      <c r="B490" s="33"/>
      <c r="D490" s="170" t="s">
        <v>120</v>
      </c>
      <c r="F490" s="171" t="s">
        <v>605</v>
      </c>
      <c r="I490" s="103"/>
      <c r="L490" s="33"/>
      <c r="M490" s="172"/>
      <c r="N490" s="63"/>
      <c r="O490" s="63"/>
      <c r="P490" s="63"/>
      <c r="Q490" s="63"/>
      <c r="R490" s="63"/>
      <c r="S490" s="63"/>
      <c r="T490" s="64"/>
      <c r="AT490" s="15" t="s">
        <v>120</v>
      </c>
      <c r="AU490" s="15" t="s">
        <v>80</v>
      </c>
    </row>
    <row r="491" s="11" customFormat="1">
      <c r="B491" s="173"/>
      <c r="D491" s="170" t="s">
        <v>122</v>
      </c>
      <c r="E491" s="174" t="s">
        <v>1</v>
      </c>
      <c r="F491" s="175" t="s">
        <v>232</v>
      </c>
      <c r="H491" s="176">
        <v>18</v>
      </c>
      <c r="I491" s="177"/>
      <c r="L491" s="173"/>
      <c r="M491" s="178"/>
      <c r="N491" s="179"/>
      <c r="O491" s="179"/>
      <c r="P491" s="179"/>
      <c r="Q491" s="179"/>
      <c r="R491" s="179"/>
      <c r="S491" s="179"/>
      <c r="T491" s="180"/>
      <c r="AT491" s="174" t="s">
        <v>122</v>
      </c>
      <c r="AU491" s="174" t="s">
        <v>80</v>
      </c>
      <c r="AV491" s="11" t="s">
        <v>80</v>
      </c>
      <c r="AW491" s="11" t="s">
        <v>32</v>
      </c>
      <c r="AX491" s="11" t="s">
        <v>70</v>
      </c>
      <c r="AY491" s="174" t="s">
        <v>111</v>
      </c>
    </row>
    <row r="492" s="12" customFormat="1">
      <c r="B492" s="181"/>
      <c r="D492" s="170" t="s">
        <v>122</v>
      </c>
      <c r="E492" s="182" t="s">
        <v>1</v>
      </c>
      <c r="F492" s="183" t="s">
        <v>124</v>
      </c>
      <c r="H492" s="184">
        <v>18</v>
      </c>
      <c r="I492" s="185"/>
      <c r="L492" s="181"/>
      <c r="M492" s="186"/>
      <c r="N492" s="187"/>
      <c r="O492" s="187"/>
      <c r="P492" s="187"/>
      <c r="Q492" s="187"/>
      <c r="R492" s="187"/>
      <c r="S492" s="187"/>
      <c r="T492" s="188"/>
      <c r="AT492" s="182" t="s">
        <v>122</v>
      </c>
      <c r="AU492" s="182" t="s">
        <v>80</v>
      </c>
      <c r="AV492" s="12" t="s">
        <v>118</v>
      </c>
      <c r="AW492" s="12" t="s">
        <v>32</v>
      </c>
      <c r="AX492" s="12" t="s">
        <v>78</v>
      </c>
      <c r="AY492" s="182" t="s">
        <v>111</v>
      </c>
    </row>
    <row r="493" s="1" customFormat="1" ht="16.5" customHeight="1">
      <c r="B493" s="157"/>
      <c r="C493" s="158" t="s">
        <v>606</v>
      </c>
      <c r="D493" s="158" t="s">
        <v>113</v>
      </c>
      <c r="E493" s="159" t="s">
        <v>607</v>
      </c>
      <c r="F493" s="160" t="s">
        <v>608</v>
      </c>
      <c r="G493" s="161" t="s">
        <v>116</v>
      </c>
      <c r="H493" s="162">
        <v>62</v>
      </c>
      <c r="I493" s="163"/>
      <c r="J493" s="164">
        <f>ROUND(I493*H493,2)</f>
        <v>0</v>
      </c>
      <c r="K493" s="160" t="s">
        <v>117</v>
      </c>
      <c r="L493" s="33"/>
      <c r="M493" s="165" t="s">
        <v>1</v>
      </c>
      <c r="N493" s="166" t="s">
        <v>41</v>
      </c>
      <c r="O493" s="63"/>
      <c r="P493" s="167">
        <f>O493*H493</f>
        <v>0</v>
      </c>
      <c r="Q493" s="167">
        <v>0</v>
      </c>
      <c r="R493" s="167">
        <f>Q493*H493</f>
        <v>0</v>
      </c>
      <c r="S493" s="167">
        <v>0</v>
      </c>
      <c r="T493" s="168">
        <f>S493*H493</f>
        <v>0</v>
      </c>
      <c r="AR493" s="15" t="s">
        <v>118</v>
      </c>
      <c r="AT493" s="15" t="s">
        <v>113</v>
      </c>
      <c r="AU493" s="15" t="s">
        <v>80</v>
      </c>
      <c r="AY493" s="15" t="s">
        <v>111</v>
      </c>
      <c r="BE493" s="169">
        <f>IF(N493="základní",J493,0)</f>
        <v>0</v>
      </c>
      <c r="BF493" s="169">
        <f>IF(N493="snížená",J493,0)</f>
        <v>0</v>
      </c>
      <c r="BG493" s="169">
        <f>IF(N493="zákl. přenesená",J493,0)</f>
        <v>0</v>
      </c>
      <c r="BH493" s="169">
        <f>IF(N493="sníž. přenesená",J493,0)</f>
        <v>0</v>
      </c>
      <c r="BI493" s="169">
        <f>IF(N493="nulová",J493,0)</f>
        <v>0</v>
      </c>
      <c r="BJ493" s="15" t="s">
        <v>78</v>
      </c>
      <c r="BK493" s="169">
        <f>ROUND(I493*H493,2)</f>
        <v>0</v>
      </c>
      <c r="BL493" s="15" t="s">
        <v>118</v>
      </c>
      <c r="BM493" s="15" t="s">
        <v>609</v>
      </c>
    </row>
    <row r="494" s="1" customFormat="1">
      <c r="B494" s="33"/>
      <c r="D494" s="170" t="s">
        <v>120</v>
      </c>
      <c r="F494" s="171" t="s">
        <v>610</v>
      </c>
      <c r="I494" s="103"/>
      <c r="L494" s="33"/>
      <c r="M494" s="172"/>
      <c r="N494" s="63"/>
      <c r="O494" s="63"/>
      <c r="P494" s="63"/>
      <c r="Q494" s="63"/>
      <c r="R494" s="63"/>
      <c r="S494" s="63"/>
      <c r="T494" s="64"/>
      <c r="AT494" s="15" t="s">
        <v>120</v>
      </c>
      <c r="AU494" s="15" t="s">
        <v>80</v>
      </c>
    </row>
    <row r="495" s="11" customFormat="1">
      <c r="B495" s="173"/>
      <c r="D495" s="170" t="s">
        <v>122</v>
      </c>
      <c r="E495" s="174" t="s">
        <v>1</v>
      </c>
      <c r="F495" s="175" t="s">
        <v>611</v>
      </c>
      <c r="H495" s="176">
        <v>62</v>
      </c>
      <c r="I495" s="177"/>
      <c r="L495" s="173"/>
      <c r="M495" s="178"/>
      <c r="N495" s="179"/>
      <c r="O495" s="179"/>
      <c r="P495" s="179"/>
      <c r="Q495" s="179"/>
      <c r="R495" s="179"/>
      <c r="S495" s="179"/>
      <c r="T495" s="180"/>
      <c r="AT495" s="174" t="s">
        <v>122</v>
      </c>
      <c r="AU495" s="174" t="s">
        <v>80</v>
      </c>
      <c r="AV495" s="11" t="s">
        <v>80</v>
      </c>
      <c r="AW495" s="11" t="s">
        <v>32</v>
      </c>
      <c r="AX495" s="11" t="s">
        <v>70</v>
      </c>
      <c r="AY495" s="174" t="s">
        <v>111</v>
      </c>
    </row>
    <row r="496" s="12" customFormat="1">
      <c r="B496" s="181"/>
      <c r="D496" s="170" t="s">
        <v>122</v>
      </c>
      <c r="E496" s="182" t="s">
        <v>1</v>
      </c>
      <c r="F496" s="183" t="s">
        <v>124</v>
      </c>
      <c r="H496" s="184">
        <v>62</v>
      </c>
      <c r="I496" s="185"/>
      <c r="L496" s="181"/>
      <c r="M496" s="186"/>
      <c r="N496" s="187"/>
      <c r="O496" s="187"/>
      <c r="P496" s="187"/>
      <c r="Q496" s="187"/>
      <c r="R496" s="187"/>
      <c r="S496" s="187"/>
      <c r="T496" s="188"/>
      <c r="AT496" s="182" t="s">
        <v>122</v>
      </c>
      <c r="AU496" s="182" t="s">
        <v>80</v>
      </c>
      <c r="AV496" s="12" t="s">
        <v>118</v>
      </c>
      <c r="AW496" s="12" t="s">
        <v>32</v>
      </c>
      <c r="AX496" s="12" t="s">
        <v>78</v>
      </c>
      <c r="AY496" s="182" t="s">
        <v>111</v>
      </c>
    </row>
    <row r="497" s="1" customFormat="1" ht="16.5" customHeight="1">
      <c r="B497" s="157"/>
      <c r="C497" s="158" t="s">
        <v>612</v>
      </c>
      <c r="D497" s="158" t="s">
        <v>113</v>
      </c>
      <c r="E497" s="159" t="s">
        <v>613</v>
      </c>
      <c r="F497" s="160" t="s">
        <v>614</v>
      </c>
      <c r="G497" s="161" t="s">
        <v>116</v>
      </c>
      <c r="H497" s="162">
        <v>78</v>
      </c>
      <c r="I497" s="163"/>
      <c r="J497" s="164">
        <f>ROUND(I497*H497,2)</f>
        <v>0</v>
      </c>
      <c r="K497" s="160" t="s">
        <v>117</v>
      </c>
      <c r="L497" s="33"/>
      <c r="M497" s="165" t="s">
        <v>1</v>
      </c>
      <c r="N497" s="166" t="s">
        <v>41</v>
      </c>
      <c r="O497" s="63"/>
      <c r="P497" s="167">
        <f>O497*H497</f>
        <v>0</v>
      </c>
      <c r="Q497" s="167">
        <v>0</v>
      </c>
      <c r="R497" s="167">
        <f>Q497*H497</f>
        <v>0</v>
      </c>
      <c r="S497" s="167">
        <v>0</v>
      </c>
      <c r="T497" s="168">
        <f>S497*H497</f>
        <v>0</v>
      </c>
      <c r="AR497" s="15" t="s">
        <v>118</v>
      </c>
      <c r="AT497" s="15" t="s">
        <v>113</v>
      </c>
      <c r="AU497" s="15" t="s">
        <v>80</v>
      </c>
      <c r="AY497" s="15" t="s">
        <v>111</v>
      </c>
      <c r="BE497" s="169">
        <f>IF(N497="základní",J497,0)</f>
        <v>0</v>
      </c>
      <c r="BF497" s="169">
        <f>IF(N497="snížená",J497,0)</f>
        <v>0</v>
      </c>
      <c r="BG497" s="169">
        <f>IF(N497="zákl. přenesená",J497,0)</f>
        <v>0</v>
      </c>
      <c r="BH497" s="169">
        <f>IF(N497="sníž. přenesená",J497,0)</f>
        <v>0</v>
      </c>
      <c r="BI497" s="169">
        <f>IF(N497="nulová",J497,0)</f>
        <v>0</v>
      </c>
      <c r="BJ497" s="15" t="s">
        <v>78</v>
      </c>
      <c r="BK497" s="169">
        <f>ROUND(I497*H497,2)</f>
        <v>0</v>
      </c>
      <c r="BL497" s="15" t="s">
        <v>118</v>
      </c>
      <c r="BM497" s="15" t="s">
        <v>615</v>
      </c>
    </row>
    <row r="498" s="1" customFormat="1">
      <c r="B498" s="33"/>
      <c r="D498" s="170" t="s">
        <v>120</v>
      </c>
      <c r="F498" s="171" t="s">
        <v>616</v>
      </c>
      <c r="I498" s="103"/>
      <c r="L498" s="33"/>
      <c r="M498" s="172"/>
      <c r="N498" s="63"/>
      <c r="O498" s="63"/>
      <c r="P498" s="63"/>
      <c r="Q498" s="63"/>
      <c r="R498" s="63"/>
      <c r="S498" s="63"/>
      <c r="T498" s="64"/>
      <c r="AT498" s="15" t="s">
        <v>120</v>
      </c>
      <c r="AU498" s="15" t="s">
        <v>80</v>
      </c>
    </row>
    <row r="499" s="11" customFormat="1">
      <c r="B499" s="173"/>
      <c r="D499" s="170" t="s">
        <v>122</v>
      </c>
      <c r="E499" s="174" t="s">
        <v>1</v>
      </c>
      <c r="F499" s="175" t="s">
        <v>544</v>
      </c>
      <c r="H499" s="176">
        <v>78</v>
      </c>
      <c r="I499" s="177"/>
      <c r="L499" s="173"/>
      <c r="M499" s="178"/>
      <c r="N499" s="179"/>
      <c r="O499" s="179"/>
      <c r="P499" s="179"/>
      <c r="Q499" s="179"/>
      <c r="R499" s="179"/>
      <c r="S499" s="179"/>
      <c r="T499" s="180"/>
      <c r="AT499" s="174" t="s">
        <v>122</v>
      </c>
      <c r="AU499" s="174" t="s">
        <v>80</v>
      </c>
      <c r="AV499" s="11" t="s">
        <v>80</v>
      </c>
      <c r="AW499" s="11" t="s">
        <v>32</v>
      </c>
      <c r="AX499" s="11" t="s">
        <v>70</v>
      </c>
      <c r="AY499" s="174" t="s">
        <v>111</v>
      </c>
    </row>
    <row r="500" s="12" customFormat="1">
      <c r="B500" s="181"/>
      <c r="D500" s="170" t="s">
        <v>122</v>
      </c>
      <c r="E500" s="182" t="s">
        <v>1</v>
      </c>
      <c r="F500" s="183" t="s">
        <v>124</v>
      </c>
      <c r="H500" s="184">
        <v>78</v>
      </c>
      <c r="I500" s="185"/>
      <c r="L500" s="181"/>
      <c r="M500" s="186"/>
      <c r="N500" s="187"/>
      <c r="O500" s="187"/>
      <c r="P500" s="187"/>
      <c r="Q500" s="187"/>
      <c r="R500" s="187"/>
      <c r="S500" s="187"/>
      <c r="T500" s="188"/>
      <c r="AT500" s="182" t="s">
        <v>122</v>
      </c>
      <c r="AU500" s="182" t="s">
        <v>80</v>
      </c>
      <c r="AV500" s="12" t="s">
        <v>118</v>
      </c>
      <c r="AW500" s="12" t="s">
        <v>32</v>
      </c>
      <c r="AX500" s="12" t="s">
        <v>78</v>
      </c>
      <c r="AY500" s="182" t="s">
        <v>111</v>
      </c>
    </row>
    <row r="501" s="1" customFormat="1" ht="16.5" customHeight="1">
      <c r="B501" s="157"/>
      <c r="C501" s="158" t="s">
        <v>617</v>
      </c>
      <c r="D501" s="158" t="s">
        <v>113</v>
      </c>
      <c r="E501" s="159" t="s">
        <v>618</v>
      </c>
      <c r="F501" s="160" t="s">
        <v>619</v>
      </c>
      <c r="G501" s="161" t="s">
        <v>324</v>
      </c>
      <c r="H501" s="162">
        <v>2</v>
      </c>
      <c r="I501" s="163"/>
      <c r="J501" s="164">
        <f>ROUND(I501*H501,2)</f>
        <v>0</v>
      </c>
      <c r="K501" s="160" t="s">
        <v>117</v>
      </c>
      <c r="L501" s="33"/>
      <c r="M501" s="165" t="s">
        <v>1</v>
      </c>
      <c r="N501" s="166" t="s">
        <v>41</v>
      </c>
      <c r="O501" s="63"/>
      <c r="P501" s="167">
        <f>O501*H501</f>
        <v>0</v>
      </c>
      <c r="Q501" s="167">
        <v>0.47166000000000002</v>
      </c>
      <c r="R501" s="167">
        <f>Q501*H501</f>
        <v>0.94332000000000005</v>
      </c>
      <c r="S501" s="167">
        <v>0</v>
      </c>
      <c r="T501" s="168">
        <f>S501*H501</f>
        <v>0</v>
      </c>
      <c r="AR501" s="15" t="s">
        <v>118</v>
      </c>
      <c r="AT501" s="15" t="s">
        <v>113</v>
      </c>
      <c r="AU501" s="15" t="s">
        <v>80</v>
      </c>
      <c r="AY501" s="15" t="s">
        <v>111</v>
      </c>
      <c r="BE501" s="169">
        <f>IF(N501="základní",J501,0)</f>
        <v>0</v>
      </c>
      <c r="BF501" s="169">
        <f>IF(N501="snížená",J501,0)</f>
        <v>0</v>
      </c>
      <c r="BG501" s="169">
        <f>IF(N501="zákl. přenesená",J501,0)</f>
        <v>0</v>
      </c>
      <c r="BH501" s="169">
        <f>IF(N501="sníž. přenesená",J501,0)</f>
        <v>0</v>
      </c>
      <c r="BI501" s="169">
        <f>IF(N501="nulová",J501,0)</f>
        <v>0</v>
      </c>
      <c r="BJ501" s="15" t="s">
        <v>78</v>
      </c>
      <c r="BK501" s="169">
        <f>ROUND(I501*H501,2)</f>
        <v>0</v>
      </c>
      <c r="BL501" s="15" t="s">
        <v>118</v>
      </c>
      <c r="BM501" s="15" t="s">
        <v>620</v>
      </c>
    </row>
    <row r="502" s="1" customFormat="1">
      <c r="B502" s="33"/>
      <c r="D502" s="170" t="s">
        <v>120</v>
      </c>
      <c r="F502" s="171" t="s">
        <v>621</v>
      </c>
      <c r="I502" s="103"/>
      <c r="L502" s="33"/>
      <c r="M502" s="172"/>
      <c r="N502" s="63"/>
      <c r="O502" s="63"/>
      <c r="P502" s="63"/>
      <c r="Q502" s="63"/>
      <c r="R502" s="63"/>
      <c r="S502" s="63"/>
      <c r="T502" s="64"/>
      <c r="AT502" s="15" t="s">
        <v>120</v>
      </c>
      <c r="AU502" s="15" t="s">
        <v>80</v>
      </c>
    </row>
    <row r="503" s="11" customFormat="1">
      <c r="B503" s="173"/>
      <c r="D503" s="170" t="s">
        <v>122</v>
      </c>
      <c r="E503" s="174" t="s">
        <v>1</v>
      </c>
      <c r="F503" s="175" t="s">
        <v>343</v>
      </c>
      <c r="H503" s="176">
        <v>2</v>
      </c>
      <c r="I503" s="177"/>
      <c r="L503" s="173"/>
      <c r="M503" s="178"/>
      <c r="N503" s="179"/>
      <c r="O503" s="179"/>
      <c r="P503" s="179"/>
      <c r="Q503" s="179"/>
      <c r="R503" s="179"/>
      <c r="S503" s="179"/>
      <c r="T503" s="180"/>
      <c r="AT503" s="174" t="s">
        <v>122</v>
      </c>
      <c r="AU503" s="174" t="s">
        <v>80</v>
      </c>
      <c r="AV503" s="11" t="s">
        <v>80</v>
      </c>
      <c r="AW503" s="11" t="s">
        <v>32</v>
      </c>
      <c r="AX503" s="11" t="s">
        <v>70</v>
      </c>
      <c r="AY503" s="174" t="s">
        <v>111</v>
      </c>
    </row>
    <row r="504" s="12" customFormat="1">
      <c r="B504" s="181"/>
      <c r="D504" s="170" t="s">
        <v>122</v>
      </c>
      <c r="E504" s="182" t="s">
        <v>1</v>
      </c>
      <c r="F504" s="183" t="s">
        <v>124</v>
      </c>
      <c r="H504" s="184">
        <v>2</v>
      </c>
      <c r="I504" s="185"/>
      <c r="L504" s="181"/>
      <c r="M504" s="186"/>
      <c r="N504" s="187"/>
      <c r="O504" s="187"/>
      <c r="P504" s="187"/>
      <c r="Q504" s="187"/>
      <c r="R504" s="187"/>
      <c r="S504" s="187"/>
      <c r="T504" s="188"/>
      <c r="AT504" s="182" t="s">
        <v>122</v>
      </c>
      <c r="AU504" s="182" t="s">
        <v>80</v>
      </c>
      <c r="AV504" s="12" t="s">
        <v>118</v>
      </c>
      <c r="AW504" s="12" t="s">
        <v>32</v>
      </c>
      <c r="AX504" s="12" t="s">
        <v>78</v>
      </c>
      <c r="AY504" s="182" t="s">
        <v>111</v>
      </c>
    </row>
    <row r="505" s="1" customFormat="1" ht="16.5" customHeight="1">
      <c r="B505" s="157"/>
      <c r="C505" s="158" t="s">
        <v>622</v>
      </c>
      <c r="D505" s="158" t="s">
        <v>113</v>
      </c>
      <c r="E505" s="159" t="s">
        <v>623</v>
      </c>
      <c r="F505" s="160" t="s">
        <v>624</v>
      </c>
      <c r="G505" s="161" t="s">
        <v>168</v>
      </c>
      <c r="H505" s="162">
        <v>0.90700000000000003</v>
      </c>
      <c r="I505" s="163"/>
      <c r="J505" s="164">
        <f>ROUND(I505*H505,2)</f>
        <v>0</v>
      </c>
      <c r="K505" s="160" t="s">
        <v>117</v>
      </c>
      <c r="L505" s="33"/>
      <c r="M505" s="165" t="s">
        <v>1</v>
      </c>
      <c r="N505" s="166" t="s">
        <v>41</v>
      </c>
      <c r="O505" s="63"/>
      <c r="P505" s="167">
        <f>O505*H505</f>
        <v>0</v>
      </c>
      <c r="Q505" s="167">
        <v>0</v>
      </c>
      <c r="R505" s="167">
        <f>Q505*H505</f>
        <v>0</v>
      </c>
      <c r="S505" s="167">
        <v>0</v>
      </c>
      <c r="T505" s="168">
        <f>S505*H505</f>
        <v>0</v>
      </c>
      <c r="AR505" s="15" t="s">
        <v>118</v>
      </c>
      <c r="AT505" s="15" t="s">
        <v>113</v>
      </c>
      <c r="AU505" s="15" t="s">
        <v>80</v>
      </c>
      <c r="AY505" s="15" t="s">
        <v>111</v>
      </c>
      <c r="BE505" s="169">
        <f>IF(N505="základní",J505,0)</f>
        <v>0</v>
      </c>
      <c r="BF505" s="169">
        <f>IF(N505="snížená",J505,0)</f>
        <v>0</v>
      </c>
      <c r="BG505" s="169">
        <f>IF(N505="zákl. přenesená",J505,0)</f>
        <v>0</v>
      </c>
      <c r="BH505" s="169">
        <f>IF(N505="sníž. přenesená",J505,0)</f>
        <v>0</v>
      </c>
      <c r="BI505" s="169">
        <f>IF(N505="nulová",J505,0)</f>
        <v>0</v>
      </c>
      <c r="BJ505" s="15" t="s">
        <v>78</v>
      </c>
      <c r="BK505" s="169">
        <f>ROUND(I505*H505,2)</f>
        <v>0</v>
      </c>
      <c r="BL505" s="15" t="s">
        <v>118</v>
      </c>
      <c r="BM505" s="15" t="s">
        <v>625</v>
      </c>
    </row>
    <row r="506" s="1" customFormat="1">
      <c r="B506" s="33"/>
      <c r="D506" s="170" t="s">
        <v>120</v>
      </c>
      <c r="F506" s="171" t="s">
        <v>626</v>
      </c>
      <c r="I506" s="103"/>
      <c r="L506" s="33"/>
      <c r="M506" s="172"/>
      <c r="N506" s="63"/>
      <c r="O506" s="63"/>
      <c r="P506" s="63"/>
      <c r="Q506" s="63"/>
      <c r="R506" s="63"/>
      <c r="S506" s="63"/>
      <c r="T506" s="64"/>
      <c r="AT506" s="15" t="s">
        <v>120</v>
      </c>
      <c r="AU506" s="15" t="s">
        <v>80</v>
      </c>
    </row>
    <row r="507" s="11" customFormat="1">
      <c r="B507" s="173"/>
      <c r="D507" s="170" t="s">
        <v>122</v>
      </c>
      <c r="E507" s="174" t="s">
        <v>1</v>
      </c>
      <c r="F507" s="175" t="s">
        <v>627</v>
      </c>
      <c r="H507" s="176">
        <v>0.90700000000000003</v>
      </c>
      <c r="I507" s="177"/>
      <c r="L507" s="173"/>
      <c r="M507" s="178"/>
      <c r="N507" s="179"/>
      <c r="O507" s="179"/>
      <c r="P507" s="179"/>
      <c r="Q507" s="179"/>
      <c r="R507" s="179"/>
      <c r="S507" s="179"/>
      <c r="T507" s="180"/>
      <c r="AT507" s="174" t="s">
        <v>122</v>
      </c>
      <c r="AU507" s="174" t="s">
        <v>80</v>
      </c>
      <c r="AV507" s="11" t="s">
        <v>80</v>
      </c>
      <c r="AW507" s="11" t="s">
        <v>32</v>
      </c>
      <c r="AX507" s="11" t="s">
        <v>70</v>
      </c>
      <c r="AY507" s="174" t="s">
        <v>111</v>
      </c>
    </row>
    <row r="508" s="12" customFormat="1">
      <c r="B508" s="181"/>
      <c r="D508" s="170" t="s">
        <v>122</v>
      </c>
      <c r="E508" s="182" t="s">
        <v>1</v>
      </c>
      <c r="F508" s="183" t="s">
        <v>124</v>
      </c>
      <c r="H508" s="184">
        <v>0.90700000000000003</v>
      </c>
      <c r="I508" s="185"/>
      <c r="L508" s="181"/>
      <c r="M508" s="186"/>
      <c r="N508" s="187"/>
      <c r="O508" s="187"/>
      <c r="P508" s="187"/>
      <c r="Q508" s="187"/>
      <c r="R508" s="187"/>
      <c r="S508" s="187"/>
      <c r="T508" s="188"/>
      <c r="AT508" s="182" t="s">
        <v>122</v>
      </c>
      <c r="AU508" s="182" t="s">
        <v>80</v>
      </c>
      <c r="AV508" s="12" t="s">
        <v>118</v>
      </c>
      <c r="AW508" s="12" t="s">
        <v>32</v>
      </c>
      <c r="AX508" s="12" t="s">
        <v>78</v>
      </c>
      <c r="AY508" s="182" t="s">
        <v>111</v>
      </c>
    </row>
    <row r="509" s="1" customFormat="1" ht="16.5" customHeight="1">
      <c r="B509" s="157"/>
      <c r="C509" s="158" t="s">
        <v>628</v>
      </c>
      <c r="D509" s="158" t="s">
        <v>113</v>
      </c>
      <c r="E509" s="159" t="s">
        <v>629</v>
      </c>
      <c r="F509" s="160" t="s">
        <v>630</v>
      </c>
      <c r="G509" s="161" t="s">
        <v>324</v>
      </c>
      <c r="H509" s="162">
        <v>9</v>
      </c>
      <c r="I509" s="163"/>
      <c r="J509" s="164">
        <f>ROUND(I509*H509,2)</f>
        <v>0</v>
      </c>
      <c r="K509" s="160" t="s">
        <v>117</v>
      </c>
      <c r="L509" s="33"/>
      <c r="M509" s="165" t="s">
        <v>1</v>
      </c>
      <c r="N509" s="166" t="s">
        <v>41</v>
      </c>
      <c r="O509" s="63"/>
      <c r="P509" s="167">
        <f>O509*H509</f>
        <v>0</v>
      </c>
      <c r="Q509" s="167">
        <v>3.4988299999999999</v>
      </c>
      <c r="R509" s="167">
        <f>Q509*H509</f>
        <v>31.489469999999997</v>
      </c>
      <c r="S509" s="167">
        <v>0</v>
      </c>
      <c r="T509" s="168">
        <f>S509*H509</f>
        <v>0</v>
      </c>
      <c r="AR509" s="15" t="s">
        <v>118</v>
      </c>
      <c r="AT509" s="15" t="s">
        <v>113</v>
      </c>
      <c r="AU509" s="15" t="s">
        <v>80</v>
      </c>
      <c r="AY509" s="15" t="s">
        <v>111</v>
      </c>
      <c r="BE509" s="169">
        <f>IF(N509="základní",J509,0)</f>
        <v>0</v>
      </c>
      <c r="BF509" s="169">
        <f>IF(N509="snížená",J509,0)</f>
        <v>0</v>
      </c>
      <c r="BG509" s="169">
        <f>IF(N509="zákl. přenesená",J509,0)</f>
        <v>0</v>
      </c>
      <c r="BH509" s="169">
        <f>IF(N509="sníž. přenesená",J509,0)</f>
        <v>0</v>
      </c>
      <c r="BI509" s="169">
        <f>IF(N509="nulová",J509,0)</f>
        <v>0</v>
      </c>
      <c r="BJ509" s="15" t="s">
        <v>78</v>
      </c>
      <c r="BK509" s="169">
        <f>ROUND(I509*H509,2)</f>
        <v>0</v>
      </c>
      <c r="BL509" s="15" t="s">
        <v>118</v>
      </c>
      <c r="BM509" s="15" t="s">
        <v>631</v>
      </c>
    </row>
    <row r="510" s="1" customFormat="1">
      <c r="B510" s="33"/>
      <c r="D510" s="170" t="s">
        <v>120</v>
      </c>
      <c r="F510" s="171" t="s">
        <v>632</v>
      </c>
      <c r="I510" s="103"/>
      <c r="L510" s="33"/>
      <c r="M510" s="172"/>
      <c r="N510" s="63"/>
      <c r="O510" s="63"/>
      <c r="P510" s="63"/>
      <c r="Q510" s="63"/>
      <c r="R510" s="63"/>
      <c r="S510" s="63"/>
      <c r="T510" s="64"/>
      <c r="AT510" s="15" t="s">
        <v>120</v>
      </c>
      <c r="AU510" s="15" t="s">
        <v>80</v>
      </c>
    </row>
    <row r="511" s="11" customFormat="1">
      <c r="B511" s="173"/>
      <c r="D511" s="170" t="s">
        <v>122</v>
      </c>
      <c r="E511" s="174" t="s">
        <v>1</v>
      </c>
      <c r="F511" s="175" t="s">
        <v>633</v>
      </c>
      <c r="H511" s="176">
        <v>9</v>
      </c>
      <c r="I511" s="177"/>
      <c r="L511" s="173"/>
      <c r="M511" s="178"/>
      <c r="N511" s="179"/>
      <c r="O511" s="179"/>
      <c r="P511" s="179"/>
      <c r="Q511" s="179"/>
      <c r="R511" s="179"/>
      <c r="S511" s="179"/>
      <c r="T511" s="180"/>
      <c r="AT511" s="174" t="s">
        <v>122</v>
      </c>
      <c r="AU511" s="174" t="s">
        <v>80</v>
      </c>
      <c r="AV511" s="11" t="s">
        <v>80</v>
      </c>
      <c r="AW511" s="11" t="s">
        <v>32</v>
      </c>
      <c r="AX511" s="11" t="s">
        <v>70</v>
      </c>
      <c r="AY511" s="174" t="s">
        <v>111</v>
      </c>
    </row>
    <row r="512" s="12" customFormat="1">
      <c r="B512" s="181"/>
      <c r="D512" s="170" t="s">
        <v>122</v>
      </c>
      <c r="E512" s="182" t="s">
        <v>1</v>
      </c>
      <c r="F512" s="183" t="s">
        <v>124</v>
      </c>
      <c r="H512" s="184">
        <v>9</v>
      </c>
      <c r="I512" s="185"/>
      <c r="L512" s="181"/>
      <c r="M512" s="186"/>
      <c r="N512" s="187"/>
      <c r="O512" s="187"/>
      <c r="P512" s="187"/>
      <c r="Q512" s="187"/>
      <c r="R512" s="187"/>
      <c r="S512" s="187"/>
      <c r="T512" s="188"/>
      <c r="AT512" s="182" t="s">
        <v>122</v>
      </c>
      <c r="AU512" s="182" t="s">
        <v>80</v>
      </c>
      <c r="AV512" s="12" t="s">
        <v>118</v>
      </c>
      <c r="AW512" s="12" t="s">
        <v>32</v>
      </c>
      <c r="AX512" s="12" t="s">
        <v>78</v>
      </c>
      <c r="AY512" s="182" t="s">
        <v>111</v>
      </c>
    </row>
    <row r="513" s="1" customFormat="1" ht="16.5" customHeight="1">
      <c r="B513" s="157"/>
      <c r="C513" s="158" t="s">
        <v>634</v>
      </c>
      <c r="D513" s="158" t="s">
        <v>113</v>
      </c>
      <c r="E513" s="159" t="s">
        <v>635</v>
      </c>
      <c r="F513" s="160" t="s">
        <v>636</v>
      </c>
      <c r="G513" s="161" t="s">
        <v>324</v>
      </c>
      <c r="H513" s="162">
        <v>11</v>
      </c>
      <c r="I513" s="163"/>
      <c r="J513" s="164">
        <f>ROUND(I513*H513,2)</f>
        <v>0</v>
      </c>
      <c r="K513" s="160" t="s">
        <v>146</v>
      </c>
      <c r="L513" s="33"/>
      <c r="M513" s="165" t="s">
        <v>1</v>
      </c>
      <c r="N513" s="166" t="s">
        <v>41</v>
      </c>
      <c r="O513" s="63"/>
      <c r="P513" s="167">
        <f>O513*H513</f>
        <v>0</v>
      </c>
      <c r="Q513" s="167">
        <v>0.038260000000000002</v>
      </c>
      <c r="R513" s="167">
        <f>Q513*H513</f>
        <v>0.42086000000000001</v>
      </c>
      <c r="S513" s="167">
        <v>0</v>
      </c>
      <c r="T513" s="168">
        <f>S513*H513</f>
        <v>0</v>
      </c>
      <c r="AR513" s="15" t="s">
        <v>118</v>
      </c>
      <c r="AT513" s="15" t="s">
        <v>113</v>
      </c>
      <c r="AU513" s="15" t="s">
        <v>80</v>
      </c>
      <c r="AY513" s="15" t="s">
        <v>111</v>
      </c>
      <c r="BE513" s="169">
        <f>IF(N513="základní",J513,0)</f>
        <v>0</v>
      </c>
      <c r="BF513" s="169">
        <f>IF(N513="snížená",J513,0)</f>
        <v>0</v>
      </c>
      <c r="BG513" s="169">
        <f>IF(N513="zákl. přenesená",J513,0)</f>
        <v>0</v>
      </c>
      <c r="BH513" s="169">
        <f>IF(N513="sníž. přenesená",J513,0)</f>
        <v>0</v>
      </c>
      <c r="BI513" s="169">
        <f>IF(N513="nulová",J513,0)</f>
        <v>0</v>
      </c>
      <c r="BJ513" s="15" t="s">
        <v>78</v>
      </c>
      <c r="BK513" s="169">
        <f>ROUND(I513*H513,2)</f>
        <v>0</v>
      </c>
      <c r="BL513" s="15" t="s">
        <v>118</v>
      </c>
      <c r="BM513" s="15" t="s">
        <v>637</v>
      </c>
    </row>
    <row r="514" s="1" customFormat="1">
      <c r="B514" s="33"/>
      <c r="D514" s="170" t="s">
        <v>120</v>
      </c>
      <c r="F514" s="171" t="s">
        <v>636</v>
      </c>
      <c r="I514" s="103"/>
      <c r="L514" s="33"/>
      <c r="M514" s="172"/>
      <c r="N514" s="63"/>
      <c r="O514" s="63"/>
      <c r="P514" s="63"/>
      <c r="Q514" s="63"/>
      <c r="R514" s="63"/>
      <c r="S514" s="63"/>
      <c r="T514" s="64"/>
      <c r="AT514" s="15" t="s">
        <v>120</v>
      </c>
      <c r="AU514" s="15" t="s">
        <v>80</v>
      </c>
    </row>
    <row r="515" s="11" customFormat="1">
      <c r="B515" s="173"/>
      <c r="D515" s="170" t="s">
        <v>122</v>
      </c>
      <c r="E515" s="174" t="s">
        <v>1</v>
      </c>
      <c r="F515" s="175" t="s">
        <v>638</v>
      </c>
      <c r="H515" s="176">
        <v>11</v>
      </c>
      <c r="I515" s="177"/>
      <c r="L515" s="173"/>
      <c r="M515" s="178"/>
      <c r="N515" s="179"/>
      <c r="O515" s="179"/>
      <c r="P515" s="179"/>
      <c r="Q515" s="179"/>
      <c r="R515" s="179"/>
      <c r="S515" s="179"/>
      <c r="T515" s="180"/>
      <c r="AT515" s="174" t="s">
        <v>122</v>
      </c>
      <c r="AU515" s="174" t="s">
        <v>80</v>
      </c>
      <c r="AV515" s="11" t="s">
        <v>80</v>
      </c>
      <c r="AW515" s="11" t="s">
        <v>32</v>
      </c>
      <c r="AX515" s="11" t="s">
        <v>70</v>
      </c>
      <c r="AY515" s="174" t="s">
        <v>111</v>
      </c>
    </row>
    <row r="516" s="12" customFormat="1">
      <c r="B516" s="181"/>
      <c r="D516" s="170" t="s">
        <v>122</v>
      </c>
      <c r="E516" s="182" t="s">
        <v>1</v>
      </c>
      <c r="F516" s="183" t="s">
        <v>124</v>
      </c>
      <c r="H516" s="184">
        <v>11</v>
      </c>
      <c r="I516" s="185"/>
      <c r="L516" s="181"/>
      <c r="M516" s="186"/>
      <c r="N516" s="187"/>
      <c r="O516" s="187"/>
      <c r="P516" s="187"/>
      <c r="Q516" s="187"/>
      <c r="R516" s="187"/>
      <c r="S516" s="187"/>
      <c r="T516" s="188"/>
      <c r="AT516" s="182" t="s">
        <v>122</v>
      </c>
      <c r="AU516" s="182" t="s">
        <v>80</v>
      </c>
      <c r="AV516" s="12" t="s">
        <v>118</v>
      </c>
      <c r="AW516" s="12" t="s">
        <v>32</v>
      </c>
      <c r="AX516" s="12" t="s">
        <v>78</v>
      </c>
      <c r="AY516" s="182" t="s">
        <v>111</v>
      </c>
    </row>
    <row r="517" s="1" customFormat="1" ht="16.5" customHeight="1">
      <c r="B517" s="157"/>
      <c r="C517" s="189" t="s">
        <v>639</v>
      </c>
      <c r="D517" s="189" t="s">
        <v>266</v>
      </c>
      <c r="E517" s="190" t="s">
        <v>640</v>
      </c>
      <c r="F517" s="191" t="s">
        <v>641</v>
      </c>
      <c r="G517" s="192" t="s">
        <v>324</v>
      </c>
      <c r="H517" s="193">
        <v>9</v>
      </c>
      <c r="I517" s="194"/>
      <c r="J517" s="195">
        <f>ROUND(I517*H517,2)</f>
        <v>0</v>
      </c>
      <c r="K517" s="191" t="s">
        <v>117</v>
      </c>
      <c r="L517" s="196"/>
      <c r="M517" s="197" t="s">
        <v>1</v>
      </c>
      <c r="N517" s="198" t="s">
        <v>41</v>
      </c>
      <c r="O517" s="63"/>
      <c r="P517" s="167">
        <f>O517*H517</f>
        <v>0</v>
      </c>
      <c r="Q517" s="167">
        <v>0.040000000000000001</v>
      </c>
      <c r="R517" s="167">
        <f>Q517*H517</f>
        <v>0.35999999999999999</v>
      </c>
      <c r="S517" s="167">
        <v>0</v>
      </c>
      <c r="T517" s="168">
        <f>S517*H517</f>
        <v>0</v>
      </c>
      <c r="AR517" s="15" t="s">
        <v>159</v>
      </c>
      <c r="AT517" s="15" t="s">
        <v>266</v>
      </c>
      <c r="AU517" s="15" t="s">
        <v>80</v>
      </c>
      <c r="AY517" s="15" t="s">
        <v>111</v>
      </c>
      <c r="BE517" s="169">
        <f>IF(N517="základní",J517,0)</f>
        <v>0</v>
      </c>
      <c r="BF517" s="169">
        <f>IF(N517="snížená",J517,0)</f>
        <v>0</v>
      </c>
      <c r="BG517" s="169">
        <f>IF(N517="zákl. přenesená",J517,0)</f>
        <v>0</v>
      </c>
      <c r="BH517" s="169">
        <f>IF(N517="sníž. přenesená",J517,0)</f>
        <v>0</v>
      </c>
      <c r="BI517" s="169">
        <f>IF(N517="nulová",J517,0)</f>
        <v>0</v>
      </c>
      <c r="BJ517" s="15" t="s">
        <v>78</v>
      </c>
      <c r="BK517" s="169">
        <f>ROUND(I517*H517,2)</f>
        <v>0</v>
      </c>
      <c r="BL517" s="15" t="s">
        <v>118</v>
      </c>
      <c r="BM517" s="15" t="s">
        <v>642</v>
      </c>
    </row>
    <row r="518" s="1" customFormat="1">
      <c r="B518" s="33"/>
      <c r="D518" s="170" t="s">
        <v>120</v>
      </c>
      <c r="F518" s="171" t="s">
        <v>641</v>
      </c>
      <c r="I518" s="103"/>
      <c r="L518" s="33"/>
      <c r="M518" s="172"/>
      <c r="N518" s="63"/>
      <c r="O518" s="63"/>
      <c r="P518" s="63"/>
      <c r="Q518" s="63"/>
      <c r="R518" s="63"/>
      <c r="S518" s="63"/>
      <c r="T518" s="64"/>
      <c r="AT518" s="15" t="s">
        <v>120</v>
      </c>
      <c r="AU518" s="15" t="s">
        <v>80</v>
      </c>
    </row>
    <row r="519" s="11" customFormat="1">
      <c r="B519" s="173"/>
      <c r="D519" s="170" t="s">
        <v>122</v>
      </c>
      <c r="E519" s="174" t="s">
        <v>1</v>
      </c>
      <c r="F519" s="175" t="s">
        <v>633</v>
      </c>
      <c r="H519" s="176">
        <v>9</v>
      </c>
      <c r="I519" s="177"/>
      <c r="L519" s="173"/>
      <c r="M519" s="178"/>
      <c r="N519" s="179"/>
      <c r="O519" s="179"/>
      <c r="P519" s="179"/>
      <c r="Q519" s="179"/>
      <c r="R519" s="179"/>
      <c r="S519" s="179"/>
      <c r="T519" s="180"/>
      <c r="AT519" s="174" t="s">
        <v>122</v>
      </c>
      <c r="AU519" s="174" t="s">
        <v>80</v>
      </c>
      <c r="AV519" s="11" t="s">
        <v>80</v>
      </c>
      <c r="AW519" s="11" t="s">
        <v>32</v>
      </c>
      <c r="AX519" s="11" t="s">
        <v>70</v>
      </c>
      <c r="AY519" s="174" t="s">
        <v>111</v>
      </c>
    </row>
    <row r="520" s="12" customFormat="1">
      <c r="B520" s="181"/>
      <c r="D520" s="170" t="s">
        <v>122</v>
      </c>
      <c r="E520" s="182" t="s">
        <v>1</v>
      </c>
      <c r="F520" s="183" t="s">
        <v>124</v>
      </c>
      <c r="H520" s="184">
        <v>9</v>
      </c>
      <c r="I520" s="185"/>
      <c r="L520" s="181"/>
      <c r="M520" s="186"/>
      <c r="N520" s="187"/>
      <c r="O520" s="187"/>
      <c r="P520" s="187"/>
      <c r="Q520" s="187"/>
      <c r="R520" s="187"/>
      <c r="S520" s="187"/>
      <c r="T520" s="188"/>
      <c r="AT520" s="182" t="s">
        <v>122</v>
      </c>
      <c r="AU520" s="182" t="s">
        <v>80</v>
      </c>
      <c r="AV520" s="12" t="s">
        <v>118</v>
      </c>
      <c r="AW520" s="12" t="s">
        <v>32</v>
      </c>
      <c r="AX520" s="12" t="s">
        <v>78</v>
      </c>
      <c r="AY520" s="182" t="s">
        <v>111</v>
      </c>
    </row>
    <row r="521" s="1" customFormat="1" ht="16.5" customHeight="1">
      <c r="B521" s="157"/>
      <c r="C521" s="189" t="s">
        <v>643</v>
      </c>
      <c r="D521" s="189" t="s">
        <v>266</v>
      </c>
      <c r="E521" s="190" t="s">
        <v>644</v>
      </c>
      <c r="F521" s="191" t="s">
        <v>645</v>
      </c>
      <c r="G521" s="192" t="s">
        <v>324</v>
      </c>
      <c r="H521" s="193">
        <v>2</v>
      </c>
      <c r="I521" s="194"/>
      <c r="J521" s="195">
        <f>ROUND(I521*H521,2)</f>
        <v>0</v>
      </c>
      <c r="K521" s="191" t="s">
        <v>117</v>
      </c>
      <c r="L521" s="196"/>
      <c r="M521" s="197" t="s">
        <v>1</v>
      </c>
      <c r="N521" s="198" t="s">
        <v>41</v>
      </c>
      <c r="O521" s="63"/>
      <c r="P521" s="167">
        <f>O521*H521</f>
        <v>0</v>
      </c>
      <c r="Q521" s="167">
        <v>0.068000000000000005</v>
      </c>
      <c r="R521" s="167">
        <f>Q521*H521</f>
        <v>0.13600000000000001</v>
      </c>
      <c r="S521" s="167">
        <v>0</v>
      </c>
      <c r="T521" s="168">
        <f>S521*H521</f>
        <v>0</v>
      </c>
      <c r="AR521" s="15" t="s">
        <v>159</v>
      </c>
      <c r="AT521" s="15" t="s">
        <v>266</v>
      </c>
      <c r="AU521" s="15" t="s">
        <v>80</v>
      </c>
      <c r="AY521" s="15" t="s">
        <v>111</v>
      </c>
      <c r="BE521" s="169">
        <f>IF(N521="základní",J521,0)</f>
        <v>0</v>
      </c>
      <c r="BF521" s="169">
        <f>IF(N521="snížená",J521,0)</f>
        <v>0</v>
      </c>
      <c r="BG521" s="169">
        <f>IF(N521="zákl. přenesená",J521,0)</f>
        <v>0</v>
      </c>
      <c r="BH521" s="169">
        <f>IF(N521="sníž. přenesená",J521,0)</f>
        <v>0</v>
      </c>
      <c r="BI521" s="169">
        <f>IF(N521="nulová",J521,0)</f>
        <v>0</v>
      </c>
      <c r="BJ521" s="15" t="s">
        <v>78</v>
      </c>
      <c r="BK521" s="169">
        <f>ROUND(I521*H521,2)</f>
        <v>0</v>
      </c>
      <c r="BL521" s="15" t="s">
        <v>118</v>
      </c>
      <c r="BM521" s="15" t="s">
        <v>646</v>
      </c>
    </row>
    <row r="522" s="1" customFormat="1">
      <c r="B522" s="33"/>
      <c r="D522" s="170" t="s">
        <v>120</v>
      </c>
      <c r="F522" s="171" t="s">
        <v>645</v>
      </c>
      <c r="I522" s="103"/>
      <c r="L522" s="33"/>
      <c r="M522" s="172"/>
      <c r="N522" s="63"/>
      <c r="O522" s="63"/>
      <c r="P522" s="63"/>
      <c r="Q522" s="63"/>
      <c r="R522" s="63"/>
      <c r="S522" s="63"/>
      <c r="T522" s="64"/>
      <c r="AT522" s="15" t="s">
        <v>120</v>
      </c>
      <c r="AU522" s="15" t="s">
        <v>80</v>
      </c>
    </row>
    <row r="523" s="11" customFormat="1">
      <c r="B523" s="173"/>
      <c r="D523" s="170" t="s">
        <v>122</v>
      </c>
      <c r="E523" s="174" t="s">
        <v>1</v>
      </c>
      <c r="F523" s="175" t="s">
        <v>343</v>
      </c>
      <c r="H523" s="176">
        <v>2</v>
      </c>
      <c r="I523" s="177"/>
      <c r="L523" s="173"/>
      <c r="M523" s="178"/>
      <c r="N523" s="179"/>
      <c r="O523" s="179"/>
      <c r="P523" s="179"/>
      <c r="Q523" s="179"/>
      <c r="R523" s="179"/>
      <c r="S523" s="179"/>
      <c r="T523" s="180"/>
      <c r="AT523" s="174" t="s">
        <v>122</v>
      </c>
      <c r="AU523" s="174" t="s">
        <v>80</v>
      </c>
      <c r="AV523" s="11" t="s">
        <v>80</v>
      </c>
      <c r="AW523" s="11" t="s">
        <v>32</v>
      </c>
      <c r="AX523" s="11" t="s">
        <v>70</v>
      </c>
      <c r="AY523" s="174" t="s">
        <v>111</v>
      </c>
    </row>
    <row r="524" s="12" customFormat="1">
      <c r="B524" s="181"/>
      <c r="D524" s="170" t="s">
        <v>122</v>
      </c>
      <c r="E524" s="182" t="s">
        <v>1</v>
      </c>
      <c r="F524" s="183" t="s">
        <v>124</v>
      </c>
      <c r="H524" s="184">
        <v>2</v>
      </c>
      <c r="I524" s="185"/>
      <c r="L524" s="181"/>
      <c r="M524" s="186"/>
      <c r="N524" s="187"/>
      <c r="O524" s="187"/>
      <c r="P524" s="187"/>
      <c r="Q524" s="187"/>
      <c r="R524" s="187"/>
      <c r="S524" s="187"/>
      <c r="T524" s="188"/>
      <c r="AT524" s="182" t="s">
        <v>122</v>
      </c>
      <c r="AU524" s="182" t="s">
        <v>80</v>
      </c>
      <c r="AV524" s="12" t="s">
        <v>118</v>
      </c>
      <c r="AW524" s="12" t="s">
        <v>32</v>
      </c>
      <c r="AX524" s="12" t="s">
        <v>78</v>
      </c>
      <c r="AY524" s="182" t="s">
        <v>111</v>
      </c>
    </row>
    <row r="525" s="1" customFormat="1" ht="16.5" customHeight="1">
      <c r="B525" s="157"/>
      <c r="C525" s="158" t="s">
        <v>647</v>
      </c>
      <c r="D525" s="158" t="s">
        <v>113</v>
      </c>
      <c r="E525" s="159" t="s">
        <v>648</v>
      </c>
      <c r="F525" s="160" t="s">
        <v>649</v>
      </c>
      <c r="G525" s="161" t="s">
        <v>193</v>
      </c>
      <c r="H525" s="162">
        <v>86.939999999999998</v>
      </c>
      <c r="I525" s="163"/>
      <c r="J525" s="164">
        <f>ROUND(I525*H525,2)</f>
        <v>0</v>
      </c>
      <c r="K525" s="160" t="s">
        <v>117</v>
      </c>
      <c r="L525" s="33"/>
      <c r="M525" s="165" t="s">
        <v>1</v>
      </c>
      <c r="N525" s="166" t="s">
        <v>41</v>
      </c>
      <c r="O525" s="63"/>
      <c r="P525" s="167">
        <f>O525*H525</f>
        <v>0</v>
      </c>
      <c r="Q525" s="167">
        <v>0.0046499999999999996</v>
      </c>
      <c r="R525" s="167">
        <f>Q525*H525</f>
        <v>0.40427099999999994</v>
      </c>
      <c r="S525" s="167">
        <v>0</v>
      </c>
      <c r="T525" s="168">
        <f>S525*H525</f>
        <v>0</v>
      </c>
      <c r="AR525" s="15" t="s">
        <v>118</v>
      </c>
      <c r="AT525" s="15" t="s">
        <v>113</v>
      </c>
      <c r="AU525" s="15" t="s">
        <v>80</v>
      </c>
      <c r="AY525" s="15" t="s">
        <v>111</v>
      </c>
      <c r="BE525" s="169">
        <f>IF(N525="základní",J525,0)</f>
        <v>0</v>
      </c>
      <c r="BF525" s="169">
        <f>IF(N525="snížená",J525,0)</f>
        <v>0</v>
      </c>
      <c r="BG525" s="169">
        <f>IF(N525="zákl. přenesená",J525,0)</f>
        <v>0</v>
      </c>
      <c r="BH525" s="169">
        <f>IF(N525="sníž. přenesená",J525,0)</f>
        <v>0</v>
      </c>
      <c r="BI525" s="169">
        <f>IF(N525="nulová",J525,0)</f>
        <v>0</v>
      </c>
      <c r="BJ525" s="15" t="s">
        <v>78</v>
      </c>
      <c r="BK525" s="169">
        <f>ROUND(I525*H525,2)</f>
        <v>0</v>
      </c>
      <c r="BL525" s="15" t="s">
        <v>118</v>
      </c>
      <c r="BM525" s="15" t="s">
        <v>650</v>
      </c>
    </row>
    <row r="526" s="1" customFormat="1">
      <c r="B526" s="33"/>
      <c r="D526" s="170" t="s">
        <v>120</v>
      </c>
      <c r="F526" s="171" t="s">
        <v>651</v>
      </c>
      <c r="I526" s="103"/>
      <c r="L526" s="33"/>
      <c r="M526" s="172"/>
      <c r="N526" s="63"/>
      <c r="O526" s="63"/>
      <c r="P526" s="63"/>
      <c r="Q526" s="63"/>
      <c r="R526" s="63"/>
      <c r="S526" s="63"/>
      <c r="T526" s="64"/>
      <c r="AT526" s="15" t="s">
        <v>120</v>
      </c>
      <c r="AU526" s="15" t="s">
        <v>80</v>
      </c>
    </row>
    <row r="527" s="11" customFormat="1">
      <c r="B527" s="173"/>
      <c r="D527" s="170" t="s">
        <v>122</v>
      </c>
      <c r="E527" s="174" t="s">
        <v>1</v>
      </c>
      <c r="F527" s="175" t="s">
        <v>652</v>
      </c>
      <c r="H527" s="176">
        <v>86.939999999999998</v>
      </c>
      <c r="I527" s="177"/>
      <c r="L527" s="173"/>
      <c r="M527" s="178"/>
      <c r="N527" s="179"/>
      <c r="O527" s="179"/>
      <c r="P527" s="179"/>
      <c r="Q527" s="179"/>
      <c r="R527" s="179"/>
      <c r="S527" s="179"/>
      <c r="T527" s="180"/>
      <c r="AT527" s="174" t="s">
        <v>122</v>
      </c>
      <c r="AU527" s="174" t="s">
        <v>80</v>
      </c>
      <c r="AV527" s="11" t="s">
        <v>80</v>
      </c>
      <c r="AW527" s="11" t="s">
        <v>32</v>
      </c>
      <c r="AX527" s="11" t="s">
        <v>70</v>
      </c>
      <c r="AY527" s="174" t="s">
        <v>111</v>
      </c>
    </row>
    <row r="528" s="12" customFormat="1">
      <c r="B528" s="181"/>
      <c r="D528" s="170" t="s">
        <v>122</v>
      </c>
      <c r="E528" s="182" t="s">
        <v>1</v>
      </c>
      <c r="F528" s="183" t="s">
        <v>124</v>
      </c>
      <c r="H528" s="184">
        <v>86.939999999999998</v>
      </c>
      <c r="I528" s="185"/>
      <c r="L528" s="181"/>
      <c r="M528" s="186"/>
      <c r="N528" s="187"/>
      <c r="O528" s="187"/>
      <c r="P528" s="187"/>
      <c r="Q528" s="187"/>
      <c r="R528" s="187"/>
      <c r="S528" s="187"/>
      <c r="T528" s="188"/>
      <c r="AT528" s="182" t="s">
        <v>122</v>
      </c>
      <c r="AU528" s="182" t="s">
        <v>80</v>
      </c>
      <c r="AV528" s="12" t="s">
        <v>118</v>
      </c>
      <c r="AW528" s="12" t="s">
        <v>32</v>
      </c>
      <c r="AX528" s="12" t="s">
        <v>78</v>
      </c>
      <c r="AY528" s="182" t="s">
        <v>111</v>
      </c>
    </row>
    <row r="529" s="1" customFormat="1" ht="16.5" customHeight="1">
      <c r="B529" s="157"/>
      <c r="C529" s="158" t="s">
        <v>653</v>
      </c>
      <c r="D529" s="158" t="s">
        <v>113</v>
      </c>
      <c r="E529" s="159" t="s">
        <v>654</v>
      </c>
      <c r="F529" s="160" t="s">
        <v>655</v>
      </c>
      <c r="G529" s="161" t="s">
        <v>193</v>
      </c>
      <c r="H529" s="162">
        <v>19.98</v>
      </c>
      <c r="I529" s="163"/>
      <c r="J529" s="164">
        <f>ROUND(I529*H529,2)</f>
        <v>0</v>
      </c>
      <c r="K529" s="160" t="s">
        <v>117</v>
      </c>
      <c r="L529" s="33"/>
      <c r="M529" s="165" t="s">
        <v>1</v>
      </c>
      <c r="N529" s="166" t="s">
        <v>41</v>
      </c>
      <c r="O529" s="63"/>
      <c r="P529" s="167">
        <f>O529*H529</f>
        <v>0</v>
      </c>
      <c r="Q529" s="167">
        <v>0.00396</v>
      </c>
      <c r="R529" s="167">
        <f>Q529*H529</f>
        <v>0.079120800000000005</v>
      </c>
      <c r="S529" s="167">
        <v>0</v>
      </c>
      <c r="T529" s="168">
        <f>S529*H529</f>
        <v>0</v>
      </c>
      <c r="AR529" s="15" t="s">
        <v>118</v>
      </c>
      <c r="AT529" s="15" t="s">
        <v>113</v>
      </c>
      <c r="AU529" s="15" t="s">
        <v>80</v>
      </c>
      <c r="AY529" s="15" t="s">
        <v>111</v>
      </c>
      <c r="BE529" s="169">
        <f>IF(N529="základní",J529,0)</f>
        <v>0</v>
      </c>
      <c r="BF529" s="169">
        <f>IF(N529="snížená",J529,0)</f>
        <v>0</v>
      </c>
      <c r="BG529" s="169">
        <f>IF(N529="zákl. přenesená",J529,0)</f>
        <v>0</v>
      </c>
      <c r="BH529" s="169">
        <f>IF(N529="sníž. přenesená",J529,0)</f>
        <v>0</v>
      </c>
      <c r="BI529" s="169">
        <f>IF(N529="nulová",J529,0)</f>
        <v>0</v>
      </c>
      <c r="BJ529" s="15" t="s">
        <v>78</v>
      </c>
      <c r="BK529" s="169">
        <f>ROUND(I529*H529,2)</f>
        <v>0</v>
      </c>
      <c r="BL529" s="15" t="s">
        <v>118</v>
      </c>
      <c r="BM529" s="15" t="s">
        <v>656</v>
      </c>
    </row>
    <row r="530" s="1" customFormat="1">
      <c r="B530" s="33"/>
      <c r="D530" s="170" t="s">
        <v>120</v>
      </c>
      <c r="F530" s="171" t="s">
        <v>657</v>
      </c>
      <c r="I530" s="103"/>
      <c r="L530" s="33"/>
      <c r="M530" s="172"/>
      <c r="N530" s="63"/>
      <c r="O530" s="63"/>
      <c r="P530" s="63"/>
      <c r="Q530" s="63"/>
      <c r="R530" s="63"/>
      <c r="S530" s="63"/>
      <c r="T530" s="64"/>
      <c r="AT530" s="15" t="s">
        <v>120</v>
      </c>
      <c r="AU530" s="15" t="s">
        <v>80</v>
      </c>
    </row>
    <row r="531" s="11" customFormat="1">
      <c r="B531" s="173"/>
      <c r="D531" s="170" t="s">
        <v>122</v>
      </c>
      <c r="E531" s="174" t="s">
        <v>1</v>
      </c>
      <c r="F531" s="175" t="s">
        <v>658</v>
      </c>
      <c r="H531" s="176">
        <v>19.98</v>
      </c>
      <c r="I531" s="177"/>
      <c r="L531" s="173"/>
      <c r="M531" s="178"/>
      <c r="N531" s="179"/>
      <c r="O531" s="179"/>
      <c r="P531" s="179"/>
      <c r="Q531" s="179"/>
      <c r="R531" s="179"/>
      <c r="S531" s="179"/>
      <c r="T531" s="180"/>
      <c r="AT531" s="174" t="s">
        <v>122</v>
      </c>
      <c r="AU531" s="174" t="s">
        <v>80</v>
      </c>
      <c r="AV531" s="11" t="s">
        <v>80</v>
      </c>
      <c r="AW531" s="11" t="s">
        <v>32</v>
      </c>
      <c r="AX531" s="11" t="s">
        <v>70</v>
      </c>
      <c r="AY531" s="174" t="s">
        <v>111</v>
      </c>
    </row>
    <row r="532" s="12" customFormat="1">
      <c r="B532" s="181"/>
      <c r="D532" s="170" t="s">
        <v>122</v>
      </c>
      <c r="E532" s="182" t="s">
        <v>1</v>
      </c>
      <c r="F532" s="183" t="s">
        <v>124</v>
      </c>
      <c r="H532" s="184">
        <v>19.98</v>
      </c>
      <c r="I532" s="185"/>
      <c r="L532" s="181"/>
      <c r="M532" s="186"/>
      <c r="N532" s="187"/>
      <c r="O532" s="187"/>
      <c r="P532" s="187"/>
      <c r="Q532" s="187"/>
      <c r="R532" s="187"/>
      <c r="S532" s="187"/>
      <c r="T532" s="188"/>
      <c r="AT532" s="182" t="s">
        <v>122</v>
      </c>
      <c r="AU532" s="182" t="s">
        <v>80</v>
      </c>
      <c r="AV532" s="12" t="s">
        <v>118</v>
      </c>
      <c r="AW532" s="12" t="s">
        <v>32</v>
      </c>
      <c r="AX532" s="12" t="s">
        <v>78</v>
      </c>
      <c r="AY532" s="182" t="s">
        <v>111</v>
      </c>
    </row>
    <row r="533" s="1" customFormat="1" ht="16.5" customHeight="1">
      <c r="B533" s="157"/>
      <c r="C533" s="158" t="s">
        <v>123</v>
      </c>
      <c r="D533" s="158" t="s">
        <v>113</v>
      </c>
      <c r="E533" s="159" t="s">
        <v>659</v>
      </c>
      <c r="F533" s="160" t="s">
        <v>660</v>
      </c>
      <c r="G533" s="161" t="s">
        <v>245</v>
      </c>
      <c r="H533" s="162">
        <v>0.29299999999999998</v>
      </c>
      <c r="I533" s="163"/>
      <c r="J533" s="164">
        <f>ROUND(I533*H533,2)</f>
        <v>0</v>
      </c>
      <c r="K533" s="160" t="s">
        <v>117</v>
      </c>
      <c r="L533" s="33"/>
      <c r="M533" s="165" t="s">
        <v>1</v>
      </c>
      <c r="N533" s="166" t="s">
        <v>41</v>
      </c>
      <c r="O533" s="63"/>
      <c r="P533" s="167">
        <f>O533*H533</f>
        <v>0</v>
      </c>
      <c r="Q533" s="167">
        <v>1.0040899999999999</v>
      </c>
      <c r="R533" s="167">
        <f>Q533*H533</f>
        <v>0.29419836999999999</v>
      </c>
      <c r="S533" s="167">
        <v>0</v>
      </c>
      <c r="T533" s="168">
        <f>S533*H533</f>
        <v>0</v>
      </c>
      <c r="AR533" s="15" t="s">
        <v>118</v>
      </c>
      <c r="AT533" s="15" t="s">
        <v>113</v>
      </c>
      <c r="AU533" s="15" t="s">
        <v>80</v>
      </c>
      <c r="AY533" s="15" t="s">
        <v>111</v>
      </c>
      <c r="BE533" s="169">
        <f>IF(N533="základní",J533,0)</f>
        <v>0</v>
      </c>
      <c r="BF533" s="169">
        <f>IF(N533="snížená",J533,0)</f>
        <v>0</v>
      </c>
      <c r="BG533" s="169">
        <f>IF(N533="zákl. přenesená",J533,0)</f>
        <v>0</v>
      </c>
      <c r="BH533" s="169">
        <f>IF(N533="sníž. přenesená",J533,0)</f>
        <v>0</v>
      </c>
      <c r="BI533" s="169">
        <f>IF(N533="nulová",J533,0)</f>
        <v>0</v>
      </c>
      <c r="BJ533" s="15" t="s">
        <v>78</v>
      </c>
      <c r="BK533" s="169">
        <f>ROUND(I533*H533,2)</f>
        <v>0</v>
      </c>
      <c r="BL533" s="15" t="s">
        <v>118</v>
      </c>
      <c r="BM533" s="15" t="s">
        <v>661</v>
      </c>
    </row>
    <row r="534" s="1" customFormat="1">
      <c r="B534" s="33"/>
      <c r="D534" s="170" t="s">
        <v>120</v>
      </c>
      <c r="F534" s="171" t="s">
        <v>660</v>
      </c>
      <c r="I534" s="103"/>
      <c r="L534" s="33"/>
      <c r="M534" s="172"/>
      <c r="N534" s="63"/>
      <c r="O534" s="63"/>
      <c r="P534" s="63"/>
      <c r="Q534" s="63"/>
      <c r="R534" s="63"/>
      <c r="S534" s="63"/>
      <c r="T534" s="64"/>
      <c r="AT534" s="15" t="s">
        <v>120</v>
      </c>
      <c r="AU534" s="15" t="s">
        <v>80</v>
      </c>
    </row>
    <row r="535" s="11" customFormat="1">
      <c r="B535" s="173"/>
      <c r="D535" s="170" t="s">
        <v>122</v>
      </c>
      <c r="E535" s="174" t="s">
        <v>1</v>
      </c>
      <c r="F535" s="175" t="s">
        <v>662</v>
      </c>
      <c r="H535" s="176">
        <v>0.29299999999999998</v>
      </c>
      <c r="I535" s="177"/>
      <c r="L535" s="173"/>
      <c r="M535" s="178"/>
      <c r="N535" s="179"/>
      <c r="O535" s="179"/>
      <c r="P535" s="179"/>
      <c r="Q535" s="179"/>
      <c r="R535" s="179"/>
      <c r="S535" s="179"/>
      <c r="T535" s="180"/>
      <c r="AT535" s="174" t="s">
        <v>122</v>
      </c>
      <c r="AU535" s="174" t="s">
        <v>80</v>
      </c>
      <c r="AV535" s="11" t="s">
        <v>80</v>
      </c>
      <c r="AW535" s="11" t="s">
        <v>32</v>
      </c>
      <c r="AX535" s="11" t="s">
        <v>70</v>
      </c>
      <c r="AY535" s="174" t="s">
        <v>111</v>
      </c>
    </row>
    <row r="536" s="12" customFormat="1">
      <c r="B536" s="181"/>
      <c r="D536" s="170" t="s">
        <v>122</v>
      </c>
      <c r="E536" s="182" t="s">
        <v>1</v>
      </c>
      <c r="F536" s="183" t="s">
        <v>124</v>
      </c>
      <c r="H536" s="184">
        <v>0.29299999999999998</v>
      </c>
      <c r="I536" s="185"/>
      <c r="L536" s="181"/>
      <c r="M536" s="186"/>
      <c r="N536" s="187"/>
      <c r="O536" s="187"/>
      <c r="P536" s="187"/>
      <c r="Q536" s="187"/>
      <c r="R536" s="187"/>
      <c r="S536" s="187"/>
      <c r="T536" s="188"/>
      <c r="AT536" s="182" t="s">
        <v>122</v>
      </c>
      <c r="AU536" s="182" t="s">
        <v>80</v>
      </c>
      <c r="AV536" s="12" t="s">
        <v>118</v>
      </c>
      <c r="AW536" s="12" t="s">
        <v>32</v>
      </c>
      <c r="AX536" s="12" t="s">
        <v>78</v>
      </c>
      <c r="AY536" s="182" t="s">
        <v>111</v>
      </c>
    </row>
    <row r="537" s="1" customFormat="1" ht="16.5" customHeight="1">
      <c r="B537" s="157"/>
      <c r="C537" s="158" t="s">
        <v>663</v>
      </c>
      <c r="D537" s="158" t="s">
        <v>113</v>
      </c>
      <c r="E537" s="159" t="s">
        <v>664</v>
      </c>
      <c r="F537" s="160" t="s">
        <v>665</v>
      </c>
      <c r="G537" s="161" t="s">
        <v>324</v>
      </c>
      <c r="H537" s="162">
        <v>1</v>
      </c>
      <c r="I537" s="163"/>
      <c r="J537" s="164">
        <f>ROUND(I537*H537,2)</f>
        <v>0</v>
      </c>
      <c r="K537" s="160" t="s">
        <v>117</v>
      </c>
      <c r="L537" s="33"/>
      <c r="M537" s="165" t="s">
        <v>1</v>
      </c>
      <c r="N537" s="166" t="s">
        <v>41</v>
      </c>
      <c r="O537" s="63"/>
      <c r="P537" s="167">
        <f>O537*H537</f>
        <v>0</v>
      </c>
      <c r="Q537" s="167">
        <v>0.10833</v>
      </c>
      <c r="R537" s="167">
        <f>Q537*H537</f>
        <v>0.10833</v>
      </c>
      <c r="S537" s="167">
        <v>0</v>
      </c>
      <c r="T537" s="168">
        <f>S537*H537</f>
        <v>0</v>
      </c>
      <c r="AR537" s="15" t="s">
        <v>118</v>
      </c>
      <c r="AT537" s="15" t="s">
        <v>113</v>
      </c>
      <c r="AU537" s="15" t="s">
        <v>80</v>
      </c>
      <c r="AY537" s="15" t="s">
        <v>111</v>
      </c>
      <c r="BE537" s="169">
        <f>IF(N537="základní",J537,0)</f>
        <v>0</v>
      </c>
      <c r="BF537" s="169">
        <f>IF(N537="snížená",J537,0)</f>
        <v>0</v>
      </c>
      <c r="BG537" s="169">
        <f>IF(N537="zákl. přenesená",J537,0)</f>
        <v>0</v>
      </c>
      <c r="BH537" s="169">
        <f>IF(N537="sníž. přenesená",J537,0)</f>
        <v>0</v>
      </c>
      <c r="BI537" s="169">
        <f>IF(N537="nulová",J537,0)</f>
        <v>0</v>
      </c>
      <c r="BJ537" s="15" t="s">
        <v>78</v>
      </c>
      <c r="BK537" s="169">
        <f>ROUND(I537*H537,2)</f>
        <v>0</v>
      </c>
      <c r="BL537" s="15" t="s">
        <v>118</v>
      </c>
      <c r="BM537" s="15" t="s">
        <v>666</v>
      </c>
    </row>
    <row r="538" s="1" customFormat="1">
      <c r="B538" s="33"/>
      <c r="D538" s="170" t="s">
        <v>120</v>
      </c>
      <c r="F538" s="171" t="s">
        <v>667</v>
      </c>
      <c r="I538" s="103"/>
      <c r="L538" s="33"/>
      <c r="M538" s="172"/>
      <c r="N538" s="63"/>
      <c r="O538" s="63"/>
      <c r="P538" s="63"/>
      <c r="Q538" s="63"/>
      <c r="R538" s="63"/>
      <c r="S538" s="63"/>
      <c r="T538" s="64"/>
      <c r="AT538" s="15" t="s">
        <v>120</v>
      </c>
      <c r="AU538" s="15" t="s">
        <v>80</v>
      </c>
    </row>
    <row r="539" s="11" customFormat="1">
      <c r="B539" s="173"/>
      <c r="D539" s="170" t="s">
        <v>122</v>
      </c>
      <c r="E539" s="174" t="s">
        <v>1</v>
      </c>
      <c r="F539" s="175" t="s">
        <v>78</v>
      </c>
      <c r="H539" s="176">
        <v>1</v>
      </c>
      <c r="I539" s="177"/>
      <c r="L539" s="173"/>
      <c r="M539" s="178"/>
      <c r="N539" s="179"/>
      <c r="O539" s="179"/>
      <c r="P539" s="179"/>
      <c r="Q539" s="179"/>
      <c r="R539" s="179"/>
      <c r="S539" s="179"/>
      <c r="T539" s="180"/>
      <c r="AT539" s="174" t="s">
        <v>122</v>
      </c>
      <c r="AU539" s="174" t="s">
        <v>80</v>
      </c>
      <c r="AV539" s="11" t="s">
        <v>80</v>
      </c>
      <c r="AW539" s="11" t="s">
        <v>32</v>
      </c>
      <c r="AX539" s="11" t="s">
        <v>70</v>
      </c>
      <c r="AY539" s="174" t="s">
        <v>111</v>
      </c>
    </row>
    <row r="540" s="12" customFormat="1">
      <c r="B540" s="181"/>
      <c r="D540" s="170" t="s">
        <v>122</v>
      </c>
      <c r="E540" s="182" t="s">
        <v>1</v>
      </c>
      <c r="F540" s="183" t="s">
        <v>124</v>
      </c>
      <c r="H540" s="184">
        <v>1</v>
      </c>
      <c r="I540" s="185"/>
      <c r="L540" s="181"/>
      <c r="M540" s="186"/>
      <c r="N540" s="187"/>
      <c r="O540" s="187"/>
      <c r="P540" s="187"/>
      <c r="Q540" s="187"/>
      <c r="R540" s="187"/>
      <c r="S540" s="187"/>
      <c r="T540" s="188"/>
      <c r="AT540" s="182" t="s">
        <v>122</v>
      </c>
      <c r="AU540" s="182" t="s">
        <v>80</v>
      </c>
      <c r="AV540" s="12" t="s">
        <v>118</v>
      </c>
      <c r="AW540" s="12" t="s">
        <v>32</v>
      </c>
      <c r="AX540" s="12" t="s">
        <v>78</v>
      </c>
      <c r="AY540" s="182" t="s">
        <v>111</v>
      </c>
    </row>
    <row r="541" s="1" customFormat="1" ht="16.5" customHeight="1">
      <c r="B541" s="157"/>
      <c r="C541" s="158" t="s">
        <v>668</v>
      </c>
      <c r="D541" s="158" t="s">
        <v>113</v>
      </c>
      <c r="E541" s="159" t="s">
        <v>669</v>
      </c>
      <c r="F541" s="160" t="s">
        <v>670</v>
      </c>
      <c r="G541" s="161" t="s">
        <v>324</v>
      </c>
      <c r="H541" s="162">
        <v>1</v>
      </c>
      <c r="I541" s="163"/>
      <c r="J541" s="164">
        <f>ROUND(I541*H541,2)</f>
        <v>0</v>
      </c>
      <c r="K541" s="160" t="s">
        <v>117</v>
      </c>
      <c r="L541" s="33"/>
      <c r="M541" s="165" t="s">
        <v>1</v>
      </c>
      <c r="N541" s="166" t="s">
        <v>41</v>
      </c>
      <c r="O541" s="63"/>
      <c r="P541" s="167">
        <f>O541*H541</f>
        <v>0</v>
      </c>
      <c r="Q541" s="167">
        <v>0.012120000000000001</v>
      </c>
      <c r="R541" s="167">
        <f>Q541*H541</f>
        <v>0.012120000000000001</v>
      </c>
      <c r="S541" s="167">
        <v>0</v>
      </c>
      <c r="T541" s="168">
        <f>S541*H541</f>
        <v>0</v>
      </c>
      <c r="AR541" s="15" t="s">
        <v>118</v>
      </c>
      <c r="AT541" s="15" t="s">
        <v>113</v>
      </c>
      <c r="AU541" s="15" t="s">
        <v>80</v>
      </c>
      <c r="AY541" s="15" t="s">
        <v>111</v>
      </c>
      <c r="BE541" s="169">
        <f>IF(N541="základní",J541,0)</f>
        <v>0</v>
      </c>
      <c r="BF541" s="169">
        <f>IF(N541="snížená",J541,0)</f>
        <v>0</v>
      </c>
      <c r="BG541" s="169">
        <f>IF(N541="zákl. přenesená",J541,0)</f>
        <v>0</v>
      </c>
      <c r="BH541" s="169">
        <f>IF(N541="sníž. přenesená",J541,0)</f>
        <v>0</v>
      </c>
      <c r="BI541" s="169">
        <f>IF(N541="nulová",J541,0)</f>
        <v>0</v>
      </c>
      <c r="BJ541" s="15" t="s">
        <v>78</v>
      </c>
      <c r="BK541" s="169">
        <f>ROUND(I541*H541,2)</f>
        <v>0</v>
      </c>
      <c r="BL541" s="15" t="s">
        <v>118</v>
      </c>
      <c r="BM541" s="15" t="s">
        <v>671</v>
      </c>
    </row>
    <row r="542" s="1" customFormat="1">
      <c r="B542" s="33"/>
      <c r="D542" s="170" t="s">
        <v>120</v>
      </c>
      <c r="F542" s="171" t="s">
        <v>672</v>
      </c>
      <c r="I542" s="103"/>
      <c r="L542" s="33"/>
      <c r="M542" s="172"/>
      <c r="N542" s="63"/>
      <c r="O542" s="63"/>
      <c r="P542" s="63"/>
      <c r="Q542" s="63"/>
      <c r="R542" s="63"/>
      <c r="S542" s="63"/>
      <c r="T542" s="64"/>
      <c r="AT542" s="15" t="s">
        <v>120</v>
      </c>
      <c r="AU542" s="15" t="s">
        <v>80</v>
      </c>
    </row>
    <row r="543" s="11" customFormat="1">
      <c r="B543" s="173"/>
      <c r="D543" s="170" t="s">
        <v>122</v>
      </c>
      <c r="E543" s="174" t="s">
        <v>1</v>
      </c>
      <c r="F543" s="175" t="s">
        <v>78</v>
      </c>
      <c r="H543" s="176">
        <v>1</v>
      </c>
      <c r="I543" s="177"/>
      <c r="L543" s="173"/>
      <c r="M543" s="178"/>
      <c r="N543" s="179"/>
      <c r="O543" s="179"/>
      <c r="P543" s="179"/>
      <c r="Q543" s="179"/>
      <c r="R543" s="179"/>
      <c r="S543" s="179"/>
      <c r="T543" s="180"/>
      <c r="AT543" s="174" t="s">
        <v>122</v>
      </c>
      <c r="AU543" s="174" t="s">
        <v>80</v>
      </c>
      <c r="AV543" s="11" t="s">
        <v>80</v>
      </c>
      <c r="AW543" s="11" t="s">
        <v>32</v>
      </c>
      <c r="AX543" s="11" t="s">
        <v>70</v>
      </c>
      <c r="AY543" s="174" t="s">
        <v>111</v>
      </c>
    </row>
    <row r="544" s="12" customFormat="1">
      <c r="B544" s="181"/>
      <c r="D544" s="170" t="s">
        <v>122</v>
      </c>
      <c r="E544" s="182" t="s">
        <v>1</v>
      </c>
      <c r="F544" s="183" t="s">
        <v>124</v>
      </c>
      <c r="H544" s="184">
        <v>1</v>
      </c>
      <c r="I544" s="185"/>
      <c r="L544" s="181"/>
      <c r="M544" s="186"/>
      <c r="N544" s="187"/>
      <c r="O544" s="187"/>
      <c r="P544" s="187"/>
      <c r="Q544" s="187"/>
      <c r="R544" s="187"/>
      <c r="S544" s="187"/>
      <c r="T544" s="188"/>
      <c r="AT544" s="182" t="s">
        <v>122</v>
      </c>
      <c r="AU544" s="182" t="s">
        <v>80</v>
      </c>
      <c r="AV544" s="12" t="s">
        <v>118</v>
      </c>
      <c r="AW544" s="12" t="s">
        <v>32</v>
      </c>
      <c r="AX544" s="12" t="s">
        <v>78</v>
      </c>
      <c r="AY544" s="182" t="s">
        <v>111</v>
      </c>
    </row>
    <row r="545" s="1" customFormat="1" ht="16.5" customHeight="1">
      <c r="B545" s="157"/>
      <c r="C545" s="158" t="s">
        <v>673</v>
      </c>
      <c r="D545" s="158" t="s">
        <v>113</v>
      </c>
      <c r="E545" s="159" t="s">
        <v>674</v>
      </c>
      <c r="F545" s="160" t="s">
        <v>675</v>
      </c>
      <c r="G545" s="161" t="s">
        <v>324</v>
      </c>
      <c r="H545" s="162">
        <v>1</v>
      </c>
      <c r="I545" s="163"/>
      <c r="J545" s="164">
        <f>ROUND(I545*H545,2)</f>
        <v>0</v>
      </c>
      <c r="K545" s="160" t="s">
        <v>117</v>
      </c>
      <c r="L545" s="33"/>
      <c r="M545" s="165" t="s">
        <v>1</v>
      </c>
      <c r="N545" s="166" t="s">
        <v>41</v>
      </c>
      <c r="O545" s="63"/>
      <c r="P545" s="167">
        <f>O545*H545</f>
        <v>0</v>
      </c>
      <c r="Q545" s="167">
        <v>0</v>
      </c>
      <c r="R545" s="167">
        <f>Q545*H545</f>
        <v>0</v>
      </c>
      <c r="S545" s="167">
        <v>0</v>
      </c>
      <c r="T545" s="168">
        <f>S545*H545</f>
        <v>0</v>
      </c>
      <c r="AR545" s="15" t="s">
        <v>118</v>
      </c>
      <c r="AT545" s="15" t="s">
        <v>113</v>
      </c>
      <c r="AU545" s="15" t="s">
        <v>80</v>
      </c>
      <c r="AY545" s="15" t="s">
        <v>111</v>
      </c>
      <c r="BE545" s="169">
        <f>IF(N545="základní",J545,0)</f>
        <v>0</v>
      </c>
      <c r="BF545" s="169">
        <f>IF(N545="snížená",J545,0)</f>
        <v>0</v>
      </c>
      <c r="BG545" s="169">
        <f>IF(N545="zákl. přenesená",J545,0)</f>
        <v>0</v>
      </c>
      <c r="BH545" s="169">
        <f>IF(N545="sníž. přenesená",J545,0)</f>
        <v>0</v>
      </c>
      <c r="BI545" s="169">
        <f>IF(N545="nulová",J545,0)</f>
        <v>0</v>
      </c>
      <c r="BJ545" s="15" t="s">
        <v>78</v>
      </c>
      <c r="BK545" s="169">
        <f>ROUND(I545*H545,2)</f>
        <v>0</v>
      </c>
      <c r="BL545" s="15" t="s">
        <v>118</v>
      </c>
      <c r="BM545" s="15" t="s">
        <v>676</v>
      </c>
    </row>
    <row r="546" s="1" customFormat="1">
      <c r="B546" s="33"/>
      <c r="D546" s="170" t="s">
        <v>120</v>
      </c>
      <c r="F546" s="171" t="s">
        <v>677</v>
      </c>
      <c r="I546" s="103"/>
      <c r="L546" s="33"/>
      <c r="M546" s="172"/>
      <c r="N546" s="63"/>
      <c r="O546" s="63"/>
      <c r="P546" s="63"/>
      <c r="Q546" s="63"/>
      <c r="R546" s="63"/>
      <c r="S546" s="63"/>
      <c r="T546" s="64"/>
      <c r="AT546" s="15" t="s">
        <v>120</v>
      </c>
      <c r="AU546" s="15" t="s">
        <v>80</v>
      </c>
    </row>
    <row r="547" s="11" customFormat="1">
      <c r="B547" s="173"/>
      <c r="D547" s="170" t="s">
        <v>122</v>
      </c>
      <c r="E547" s="174" t="s">
        <v>1</v>
      </c>
      <c r="F547" s="175" t="s">
        <v>78</v>
      </c>
      <c r="H547" s="176">
        <v>1</v>
      </c>
      <c r="I547" s="177"/>
      <c r="L547" s="173"/>
      <c r="M547" s="178"/>
      <c r="N547" s="179"/>
      <c r="O547" s="179"/>
      <c r="P547" s="179"/>
      <c r="Q547" s="179"/>
      <c r="R547" s="179"/>
      <c r="S547" s="179"/>
      <c r="T547" s="180"/>
      <c r="AT547" s="174" t="s">
        <v>122</v>
      </c>
      <c r="AU547" s="174" t="s">
        <v>80</v>
      </c>
      <c r="AV547" s="11" t="s">
        <v>80</v>
      </c>
      <c r="AW547" s="11" t="s">
        <v>32</v>
      </c>
      <c r="AX547" s="11" t="s">
        <v>70</v>
      </c>
      <c r="AY547" s="174" t="s">
        <v>111</v>
      </c>
    </row>
    <row r="548" s="12" customFormat="1">
      <c r="B548" s="181"/>
      <c r="D548" s="170" t="s">
        <v>122</v>
      </c>
      <c r="E548" s="182" t="s">
        <v>1</v>
      </c>
      <c r="F548" s="183" t="s">
        <v>124</v>
      </c>
      <c r="H548" s="184">
        <v>1</v>
      </c>
      <c r="I548" s="185"/>
      <c r="L548" s="181"/>
      <c r="M548" s="186"/>
      <c r="N548" s="187"/>
      <c r="O548" s="187"/>
      <c r="P548" s="187"/>
      <c r="Q548" s="187"/>
      <c r="R548" s="187"/>
      <c r="S548" s="187"/>
      <c r="T548" s="188"/>
      <c r="AT548" s="182" t="s">
        <v>122</v>
      </c>
      <c r="AU548" s="182" t="s">
        <v>80</v>
      </c>
      <c r="AV548" s="12" t="s">
        <v>118</v>
      </c>
      <c r="AW548" s="12" t="s">
        <v>32</v>
      </c>
      <c r="AX548" s="12" t="s">
        <v>78</v>
      </c>
      <c r="AY548" s="182" t="s">
        <v>111</v>
      </c>
    </row>
    <row r="549" s="1" customFormat="1" ht="16.5" customHeight="1">
      <c r="B549" s="157"/>
      <c r="C549" s="158" t="s">
        <v>678</v>
      </c>
      <c r="D549" s="158" t="s">
        <v>113</v>
      </c>
      <c r="E549" s="159" t="s">
        <v>679</v>
      </c>
      <c r="F549" s="160" t="s">
        <v>680</v>
      </c>
      <c r="G549" s="161" t="s">
        <v>324</v>
      </c>
      <c r="H549" s="162">
        <v>1</v>
      </c>
      <c r="I549" s="163"/>
      <c r="J549" s="164">
        <f>ROUND(I549*H549,2)</f>
        <v>0</v>
      </c>
      <c r="K549" s="160" t="s">
        <v>117</v>
      </c>
      <c r="L549" s="33"/>
      <c r="M549" s="165" t="s">
        <v>1</v>
      </c>
      <c r="N549" s="166" t="s">
        <v>41</v>
      </c>
      <c r="O549" s="63"/>
      <c r="P549" s="167">
        <f>O549*H549</f>
        <v>0</v>
      </c>
      <c r="Q549" s="167">
        <v>0.21007999999999999</v>
      </c>
      <c r="R549" s="167">
        <f>Q549*H549</f>
        <v>0.21007999999999999</v>
      </c>
      <c r="S549" s="167">
        <v>0</v>
      </c>
      <c r="T549" s="168">
        <f>S549*H549</f>
        <v>0</v>
      </c>
      <c r="AR549" s="15" t="s">
        <v>118</v>
      </c>
      <c r="AT549" s="15" t="s">
        <v>113</v>
      </c>
      <c r="AU549" s="15" t="s">
        <v>80</v>
      </c>
      <c r="AY549" s="15" t="s">
        <v>111</v>
      </c>
      <c r="BE549" s="169">
        <f>IF(N549="základní",J549,0)</f>
        <v>0</v>
      </c>
      <c r="BF549" s="169">
        <f>IF(N549="snížená",J549,0)</f>
        <v>0</v>
      </c>
      <c r="BG549" s="169">
        <f>IF(N549="zákl. přenesená",J549,0)</f>
        <v>0</v>
      </c>
      <c r="BH549" s="169">
        <f>IF(N549="sníž. přenesená",J549,0)</f>
        <v>0</v>
      </c>
      <c r="BI549" s="169">
        <f>IF(N549="nulová",J549,0)</f>
        <v>0</v>
      </c>
      <c r="BJ549" s="15" t="s">
        <v>78</v>
      </c>
      <c r="BK549" s="169">
        <f>ROUND(I549*H549,2)</f>
        <v>0</v>
      </c>
      <c r="BL549" s="15" t="s">
        <v>118</v>
      </c>
      <c r="BM549" s="15" t="s">
        <v>681</v>
      </c>
    </row>
    <row r="550" s="1" customFormat="1">
      <c r="B550" s="33"/>
      <c r="D550" s="170" t="s">
        <v>120</v>
      </c>
      <c r="F550" s="171" t="s">
        <v>682</v>
      </c>
      <c r="I550" s="103"/>
      <c r="L550" s="33"/>
      <c r="M550" s="172"/>
      <c r="N550" s="63"/>
      <c r="O550" s="63"/>
      <c r="P550" s="63"/>
      <c r="Q550" s="63"/>
      <c r="R550" s="63"/>
      <c r="S550" s="63"/>
      <c r="T550" s="64"/>
      <c r="AT550" s="15" t="s">
        <v>120</v>
      </c>
      <c r="AU550" s="15" t="s">
        <v>80</v>
      </c>
    </row>
    <row r="551" s="11" customFormat="1">
      <c r="B551" s="173"/>
      <c r="D551" s="170" t="s">
        <v>122</v>
      </c>
      <c r="E551" s="174" t="s">
        <v>1</v>
      </c>
      <c r="F551" s="175" t="s">
        <v>78</v>
      </c>
      <c r="H551" s="176">
        <v>1</v>
      </c>
      <c r="I551" s="177"/>
      <c r="L551" s="173"/>
      <c r="M551" s="178"/>
      <c r="N551" s="179"/>
      <c r="O551" s="179"/>
      <c r="P551" s="179"/>
      <c r="Q551" s="179"/>
      <c r="R551" s="179"/>
      <c r="S551" s="179"/>
      <c r="T551" s="180"/>
      <c r="AT551" s="174" t="s">
        <v>122</v>
      </c>
      <c r="AU551" s="174" t="s">
        <v>80</v>
      </c>
      <c r="AV551" s="11" t="s">
        <v>80</v>
      </c>
      <c r="AW551" s="11" t="s">
        <v>32</v>
      </c>
      <c r="AX551" s="11" t="s">
        <v>70</v>
      </c>
      <c r="AY551" s="174" t="s">
        <v>111</v>
      </c>
    </row>
    <row r="552" s="12" customFormat="1">
      <c r="B552" s="181"/>
      <c r="D552" s="170" t="s">
        <v>122</v>
      </c>
      <c r="E552" s="182" t="s">
        <v>1</v>
      </c>
      <c r="F552" s="183" t="s">
        <v>124</v>
      </c>
      <c r="H552" s="184">
        <v>1</v>
      </c>
      <c r="I552" s="185"/>
      <c r="L552" s="181"/>
      <c r="M552" s="186"/>
      <c r="N552" s="187"/>
      <c r="O552" s="187"/>
      <c r="P552" s="187"/>
      <c r="Q552" s="187"/>
      <c r="R552" s="187"/>
      <c r="S552" s="187"/>
      <c r="T552" s="188"/>
      <c r="AT552" s="182" t="s">
        <v>122</v>
      </c>
      <c r="AU552" s="182" t="s">
        <v>80</v>
      </c>
      <c r="AV552" s="12" t="s">
        <v>118</v>
      </c>
      <c r="AW552" s="12" t="s">
        <v>32</v>
      </c>
      <c r="AX552" s="12" t="s">
        <v>78</v>
      </c>
      <c r="AY552" s="182" t="s">
        <v>111</v>
      </c>
    </row>
    <row r="553" s="1" customFormat="1" ht="16.5" customHeight="1">
      <c r="B553" s="157"/>
      <c r="C553" s="158" t="s">
        <v>683</v>
      </c>
      <c r="D553" s="158" t="s">
        <v>113</v>
      </c>
      <c r="E553" s="159" t="s">
        <v>684</v>
      </c>
      <c r="F553" s="160" t="s">
        <v>685</v>
      </c>
      <c r="G553" s="161" t="s">
        <v>324</v>
      </c>
      <c r="H553" s="162">
        <v>3</v>
      </c>
      <c r="I553" s="163"/>
      <c r="J553" s="164">
        <f>ROUND(I553*H553,2)</f>
        <v>0</v>
      </c>
      <c r="K553" s="160" t="s">
        <v>117</v>
      </c>
      <c r="L553" s="33"/>
      <c r="M553" s="165" t="s">
        <v>1</v>
      </c>
      <c r="N553" s="166" t="s">
        <v>41</v>
      </c>
      <c r="O553" s="63"/>
      <c r="P553" s="167">
        <f>O553*H553</f>
        <v>0</v>
      </c>
      <c r="Q553" s="167">
        <v>0.34089999999999998</v>
      </c>
      <c r="R553" s="167">
        <f>Q553*H553</f>
        <v>1.0226999999999999</v>
      </c>
      <c r="S553" s="167">
        <v>0</v>
      </c>
      <c r="T553" s="168">
        <f>S553*H553</f>
        <v>0</v>
      </c>
      <c r="AR553" s="15" t="s">
        <v>118</v>
      </c>
      <c r="AT553" s="15" t="s">
        <v>113</v>
      </c>
      <c r="AU553" s="15" t="s">
        <v>80</v>
      </c>
      <c r="AY553" s="15" t="s">
        <v>111</v>
      </c>
      <c r="BE553" s="169">
        <f>IF(N553="základní",J553,0)</f>
        <v>0</v>
      </c>
      <c r="BF553" s="169">
        <f>IF(N553="snížená",J553,0)</f>
        <v>0</v>
      </c>
      <c r="BG553" s="169">
        <f>IF(N553="zákl. přenesená",J553,0)</f>
        <v>0</v>
      </c>
      <c r="BH553" s="169">
        <f>IF(N553="sníž. přenesená",J553,0)</f>
        <v>0</v>
      </c>
      <c r="BI553" s="169">
        <f>IF(N553="nulová",J553,0)</f>
        <v>0</v>
      </c>
      <c r="BJ553" s="15" t="s">
        <v>78</v>
      </c>
      <c r="BK553" s="169">
        <f>ROUND(I553*H553,2)</f>
        <v>0</v>
      </c>
      <c r="BL553" s="15" t="s">
        <v>118</v>
      </c>
      <c r="BM553" s="15" t="s">
        <v>686</v>
      </c>
    </row>
    <row r="554" s="1" customFormat="1">
      <c r="B554" s="33"/>
      <c r="D554" s="170" t="s">
        <v>120</v>
      </c>
      <c r="F554" s="171" t="s">
        <v>687</v>
      </c>
      <c r="I554" s="103"/>
      <c r="L554" s="33"/>
      <c r="M554" s="172"/>
      <c r="N554" s="63"/>
      <c r="O554" s="63"/>
      <c r="P554" s="63"/>
      <c r="Q554" s="63"/>
      <c r="R554" s="63"/>
      <c r="S554" s="63"/>
      <c r="T554" s="64"/>
      <c r="AT554" s="15" t="s">
        <v>120</v>
      </c>
      <c r="AU554" s="15" t="s">
        <v>80</v>
      </c>
    </row>
    <row r="555" s="11" customFormat="1">
      <c r="B555" s="173"/>
      <c r="D555" s="170" t="s">
        <v>122</v>
      </c>
      <c r="E555" s="174" t="s">
        <v>1</v>
      </c>
      <c r="F555" s="175" t="s">
        <v>476</v>
      </c>
      <c r="H555" s="176">
        <v>3</v>
      </c>
      <c r="I555" s="177"/>
      <c r="L555" s="173"/>
      <c r="M555" s="178"/>
      <c r="N555" s="179"/>
      <c r="O555" s="179"/>
      <c r="P555" s="179"/>
      <c r="Q555" s="179"/>
      <c r="R555" s="179"/>
      <c r="S555" s="179"/>
      <c r="T555" s="180"/>
      <c r="AT555" s="174" t="s">
        <v>122</v>
      </c>
      <c r="AU555" s="174" t="s">
        <v>80</v>
      </c>
      <c r="AV555" s="11" t="s">
        <v>80</v>
      </c>
      <c r="AW555" s="11" t="s">
        <v>32</v>
      </c>
      <c r="AX555" s="11" t="s">
        <v>70</v>
      </c>
      <c r="AY555" s="174" t="s">
        <v>111</v>
      </c>
    </row>
    <row r="556" s="12" customFormat="1">
      <c r="B556" s="181"/>
      <c r="D556" s="170" t="s">
        <v>122</v>
      </c>
      <c r="E556" s="182" t="s">
        <v>1</v>
      </c>
      <c r="F556" s="183" t="s">
        <v>124</v>
      </c>
      <c r="H556" s="184">
        <v>3</v>
      </c>
      <c r="I556" s="185"/>
      <c r="L556" s="181"/>
      <c r="M556" s="186"/>
      <c r="N556" s="187"/>
      <c r="O556" s="187"/>
      <c r="P556" s="187"/>
      <c r="Q556" s="187"/>
      <c r="R556" s="187"/>
      <c r="S556" s="187"/>
      <c r="T556" s="188"/>
      <c r="AT556" s="182" t="s">
        <v>122</v>
      </c>
      <c r="AU556" s="182" t="s">
        <v>80</v>
      </c>
      <c r="AV556" s="12" t="s">
        <v>118</v>
      </c>
      <c r="AW556" s="12" t="s">
        <v>32</v>
      </c>
      <c r="AX556" s="12" t="s">
        <v>78</v>
      </c>
      <c r="AY556" s="182" t="s">
        <v>111</v>
      </c>
    </row>
    <row r="557" s="1" customFormat="1" ht="16.5" customHeight="1">
      <c r="B557" s="157"/>
      <c r="C557" s="189" t="s">
        <v>688</v>
      </c>
      <c r="D557" s="189" t="s">
        <v>266</v>
      </c>
      <c r="E557" s="190" t="s">
        <v>689</v>
      </c>
      <c r="F557" s="191" t="s">
        <v>690</v>
      </c>
      <c r="G557" s="192" t="s">
        <v>324</v>
      </c>
      <c r="H557" s="193">
        <v>3</v>
      </c>
      <c r="I557" s="194"/>
      <c r="J557" s="195">
        <f>ROUND(I557*H557,2)</f>
        <v>0</v>
      </c>
      <c r="K557" s="191" t="s">
        <v>117</v>
      </c>
      <c r="L557" s="196"/>
      <c r="M557" s="197" t="s">
        <v>1</v>
      </c>
      <c r="N557" s="198" t="s">
        <v>41</v>
      </c>
      <c r="O557" s="63"/>
      <c r="P557" s="167">
        <f>O557*H557</f>
        <v>0</v>
      </c>
      <c r="Q557" s="167">
        <v>0.23200000000000001</v>
      </c>
      <c r="R557" s="167">
        <f>Q557*H557</f>
        <v>0.69600000000000006</v>
      </c>
      <c r="S557" s="167">
        <v>0</v>
      </c>
      <c r="T557" s="168">
        <f>S557*H557</f>
        <v>0</v>
      </c>
      <c r="AR557" s="15" t="s">
        <v>159</v>
      </c>
      <c r="AT557" s="15" t="s">
        <v>266</v>
      </c>
      <c r="AU557" s="15" t="s">
        <v>80</v>
      </c>
      <c r="AY557" s="15" t="s">
        <v>111</v>
      </c>
      <c r="BE557" s="169">
        <f>IF(N557="základní",J557,0)</f>
        <v>0</v>
      </c>
      <c r="BF557" s="169">
        <f>IF(N557="snížená",J557,0)</f>
        <v>0</v>
      </c>
      <c r="BG557" s="169">
        <f>IF(N557="zákl. přenesená",J557,0)</f>
        <v>0</v>
      </c>
      <c r="BH557" s="169">
        <f>IF(N557="sníž. přenesená",J557,0)</f>
        <v>0</v>
      </c>
      <c r="BI557" s="169">
        <f>IF(N557="nulová",J557,0)</f>
        <v>0</v>
      </c>
      <c r="BJ557" s="15" t="s">
        <v>78</v>
      </c>
      <c r="BK557" s="169">
        <f>ROUND(I557*H557,2)</f>
        <v>0</v>
      </c>
      <c r="BL557" s="15" t="s">
        <v>118</v>
      </c>
      <c r="BM557" s="15" t="s">
        <v>691</v>
      </c>
    </row>
    <row r="558" s="1" customFormat="1">
      <c r="B558" s="33"/>
      <c r="D558" s="170" t="s">
        <v>120</v>
      </c>
      <c r="F558" s="171" t="s">
        <v>690</v>
      </c>
      <c r="I558" s="103"/>
      <c r="L558" s="33"/>
      <c r="M558" s="172"/>
      <c r="N558" s="63"/>
      <c r="O558" s="63"/>
      <c r="P558" s="63"/>
      <c r="Q558" s="63"/>
      <c r="R558" s="63"/>
      <c r="S558" s="63"/>
      <c r="T558" s="64"/>
      <c r="AT558" s="15" t="s">
        <v>120</v>
      </c>
      <c r="AU558" s="15" t="s">
        <v>80</v>
      </c>
    </row>
    <row r="559" s="11" customFormat="1">
      <c r="B559" s="173"/>
      <c r="D559" s="170" t="s">
        <v>122</v>
      </c>
      <c r="E559" s="174" t="s">
        <v>1</v>
      </c>
      <c r="F559" s="175" t="s">
        <v>476</v>
      </c>
      <c r="H559" s="176">
        <v>3</v>
      </c>
      <c r="I559" s="177"/>
      <c r="L559" s="173"/>
      <c r="M559" s="178"/>
      <c r="N559" s="179"/>
      <c r="O559" s="179"/>
      <c r="P559" s="179"/>
      <c r="Q559" s="179"/>
      <c r="R559" s="179"/>
      <c r="S559" s="179"/>
      <c r="T559" s="180"/>
      <c r="AT559" s="174" t="s">
        <v>122</v>
      </c>
      <c r="AU559" s="174" t="s">
        <v>80</v>
      </c>
      <c r="AV559" s="11" t="s">
        <v>80</v>
      </c>
      <c r="AW559" s="11" t="s">
        <v>32</v>
      </c>
      <c r="AX559" s="11" t="s">
        <v>70</v>
      </c>
      <c r="AY559" s="174" t="s">
        <v>111</v>
      </c>
    </row>
    <row r="560" s="12" customFormat="1">
      <c r="B560" s="181"/>
      <c r="D560" s="170" t="s">
        <v>122</v>
      </c>
      <c r="E560" s="182" t="s">
        <v>1</v>
      </c>
      <c r="F560" s="183" t="s">
        <v>124</v>
      </c>
      <c r="H560" s="184">
        <v>3</v>
      </c>
      <c r="I560" s="185"/>
      <c r="L560" s="181"/>
      <c r="M560" s="186"/>
      <c r="N560" s="187"/>
      <c r="O560" s="187"/>
      <c r="P560" s="187"/>
      <c r="Q560" s="187"/>
      <c r="R560" s="187"/>
      <c r="S560" s="187"/>
      <c r="T560" s="188"/>
      <c r="AT560" s="182" t="s">
        <v>122</v>
      </c>
      <c r="AU560" s="182" t="s">
        <v>80</v>
      </c>
      <c r="AV560" s="12" t="s">
        <v>118</v>
      </c>
      <c r="AW560" s="12" t="s">
        <v>32</v>
      </c>
      <c r="AX560" s="12" t="s">
        <v>78</v>
      </c>
      <c r="AY560" s="182" t="s">
        <v>111</v>
      </c>
    </row>
    <row r="561" s="1" customFormat="1" ht="16.5" customHeight="1">
      <c r="B561" s="157"/>
      <c r="C561" s="189" t="s">
        <v>692</v>
      </c>
      <c r="D561" s="189" t="s">
        <v>266</v>
      </c>
      <c r="E561" s="190" t="s">
        <v>693</v>
      </c>
      <c r="F561" s="191" t="s">
        <v>694</v>
      </c>
      <c r="G561" s="192" t="s">
        <v>324</v>
      </c>
      <c r="H561" s="193">
        <v>3</v>
      </c>
      <c r="I561" s="194"/>
      <c r="J561" s="195">
        <f>ROUND(I561*H561,2)</f>
        <v>0</v>
      </c>
      <c r="K561" s="191" t="s">
        <v>117</v>
      </c>
      <c r="L561" s="196"/>
      <c r="M561" s="197" t="s">
        <v>1</v>
      </c>
      <c r="N561" s="198" t="s">
        <v>41</v>
      </c>
      <c r="O561" s="63"/>
      <c r="P561" s="167">
        <f>O561*H561</f>
        <v>0</v>
      </c>
      <c r="Q561" s="167">
        <v>0.059999999999999998</v>
      </c>
      <c r="R561" s="167">
        <f>Q561*H561</f>
        <v>0.17999999999999999</v>
      </c>
      <c r="S561" s="167">
        <v>0</v>
      </c>
      <c r="T561" s="168">
        <f>S561*H561</f>
        <v>0</v>
      </c>
      <c r="AR561" s="15" t="s">
        <v>159</v>
      </c>
      <c r="AT561" s="15" t="s">
        <v>266</v>
      </c>
      <c r="AU561" s="15" t="s">
        <v>80</v>
      </c>
      <c r="AY561" s="15" t="s">
        <v>111</v>
      </c>
      <c r="BE561" s="169">
        <f>IF(N561="základní",J561,0)</f>
        <v>0</v>
      </c>
      <c r="BF561" s="169">
        <f>IF(N561="snížená",J561,0)</f>
        <v>0</v>
      </c>
      <c r="BG561" s="169">
        <f>IF(N561="zákl. přenesená",J561,0)</f>
        <v>0</v>
      </c>
      <c r="BH561" s="169">
        <f>IF(N561="sníž. přenesená",J561,0)</f>
        <v>0</v>
      </c>
      <c r="BI561" s="169">
        <f>IF(N561="nulová",J561,0)</f>
        <v>0</v>
      </c>
      <c r="BJ561" s="15" t="s">
        <v>78</v>
      </c>
      <c r="BK561" s="169">
        <f>ROUND(I561*H561,2)</f>
        <v>0</v>
      </c>
      <c r="BL561" s="15" t="s">
        <v>118</v>
      </c>
      <c r="BM561" s="15" t="s">
        <v>695</v>
      </c>
    </row>
    <row r="562" s="1" customFormat="1">
      <c r="B562" s="33"/>
      <c r="D562" s="170" t="s">
        <v>120</v>
      </c>
      <c r="F562" s="171" t="s">
        <v>694</v>
      </c>
      <c r="I562" s="103"/>
      <c r="L562" s="33"/>
      <c r="M562" s="172"/>
      <c r="N562" s="63"/>
      <c r="O562" s="63"/>
      <c r="P562" s="63"/>
      <c r="Q562" s="63"/>
      <c r="R562" s="63"/>
      <c r="S562" s="63"/>
      <c r="T562" s="64"/>
      <c r="AT562" s="15" t="s">
        <v>120</v>
      </c>
      <c r="AU562" s="15" t="s">
        <v>80</v>
      </c>
    </row>
    <row r="563" s="11" customFormat="1">
      <c r="B563" s="173"/>
      <c r="D563" s="170" t="s">
        <v>122</v>
      </c>
      <c r="E563" s="174" t="s">
        <v>1</v>
      </c>
      <c r="F563" s="175" t="s">
        <v>476</v>
      </c>
      <c r="H563" s="176">
        <v>3</v>
      </c>
      <c r="I563" s="177"/>
      <c r="L563" s="173"/>
      <c r="M563" s="178"/>
      <c r="N563" s="179"/>
      <c r="O563" s="179"/>
      <c r="P563" s="179"/>
      <c r="Q563" s="179"/>
      <c r="R563" s="179"/>
      <c r="S563" s="179"/>
      <c r="T563" s="180"/>
      <c r="AT563" s="174" t="s">
        <v>122</v>
      </c>
      <c r="AU563" s="174" t="s">
        <v>80</v>
      </c>
      <c r="AV563" s="11" t="s">
        <v>80</v>
      </c>
      <c r="AW563" s="11" t="s">
        <v>32</v>
      </c>
      <c r="AX563" s="11" t="s">
        <v>70</v>
      </c>
      <c r="AY563" s="174" t="s">
        <v>111</v>
      </c>
    </row>
    <row r="564" s="12" customFormat="1">
      <c r="B564" s="181"/>
      <c r="D564" s="170" t="s">
        <v>122</v>
      </c>
      <c r="E564" s="182" t="s">
        <v>1</v>
      </c>
      <c r="F564" s="183" t="s">
        <v>124</v>
      </c>
      <c r="H564" s="184">
        <v>3</v>
      </c>
      <c r="I564" s="185"/>
      <c r="L564" s="181"/>
      <c r="M564" s="186"/>
      <c r="N564" s="187"/>
      <c r="O564" s="187"/>
      <c r="P564" s="187"/>
      <c r="Q564" s="187"/>
      <c r="R564" s="187"/>
      <c r="S564" s="187"/>
      <c r="T564" s="188"/>
      <c r="AT564" s="182" t="s">
        <v>122</v>
      </c>
      <c r="AU564" s="182" t="s">
        <v>80</v>
      </c>
      <c r="AV564" s="12" t="s">
        <v>118</v>
      </c>
      <c r="AW564" s="12" t="s">
        <v>32</v>
      </c>
      <c r="AX564" s="12" t="s">
        <v>78</v>
      </c>
      <c r="AY564" s="182" t="s">
        <v>111</v>
      </c>
    </row>
    <row r="565" s="1" customFormat="1" ht="16.5" customHeight="1">
      <c r="B565" s="157"/>
      <c r="C565" s="189" t="s">
        <v>696</v>
      </c>
      <c r="D565" s="189" t="s">
        <v>266</v>
      </c>
      <c r="E565" s="190" t="s">
        <v>697</v>
      </c>
      <c r="F565" s="191" t="s">
        <v>698</v>
      </c>
      <c r="G565" s="192" t="s">
        <v>324</v>
      </c>
      <c r="H565" s="193">
        <v>3</v>
      </c>
      <c r="I565" s="194"/>
      <c r="J565" s="195">
        <f>ROUND(I565*H565,2)</f>
        <v>0</v>
      </c>
      <c r="K565" s="191" t="s">
        <v>117</v>
      </c>
      <c r="L565" s="196"/>
      <c r="M565" s="197" t="s">
        <v>1</v>
      </c>
      <c r="N565" s="198" t="s">
        <v>41</v>
      </c>
      <c r="O565" s="63"/>
      <c r="P565" s="167">
        <f>O565*H565</f>
        <v>0</v>
      </c>
      <c r="Q565" s="167">
        <v>0.086999999999999994</v>
      </c>
      <c r="R565" s="167">
        <f>Q565*H565</f>
        <v>0.26100000000000001</v>
      </c>
      <c r="S565" s="167">
        <v>0</v>
      </c>
      <c r="T565" s="168">
        <f>S565*H565</f>
        <v>0</v>
      </c>
      <c r="AR565" s="15" t="s">
        <v>159</v>
      </c>
      <c r="AT565" s="15" t="s">
        <v>266</v>
      </c>
      <c r="AU565" s="15" t="s">
        <v>80</v>
      </c>
      <c r="AY565" s="15" t="s">
        <v>111</v>
      </c>
      <c r="BE565" s="169">
        <f>IF(N565="základní",J565,0)</f>
        <v>0</v>
      </c>
      <c r="BF565" s="169">
        <f>IF(N565="snížená",J565,0)</f>
        <v>0</v>
      </c>
      <c r="BG565" s="169">
        <f>IF(N565="zákl. přenesená",J565,0)</f>
        <v>0</v>
      </c>
      <c r="BH565" s="169">
        <f>IF(N565="sníž. přenesená",J565,0)</f>
        <v>0</v>
      </c>
      <c r="BI565" s="169">
        <f>IF(N565="nulová",J565,0)</f>
        <v>0</v>
      </c>
      <c r="BJ565" s="15" t="s">
        <v>78</v>
      </c>
      <c r="BK565" s="169">
        <f>ROUND(I565*H565,2)</f>
        <v>0</v>
      </c>
      <c r="BL565" s="15" t="s">
        <v>118</v>
      </c>
      <c r="BM565" s="15" t="s">
        <v>699</v>
      </c>
    </row>
    <row r="566" s="1" customFormat="1">
      <c r="B566" s="33"/>
      <c r="D566" s="170" t="s">
        <v>120</v>
      </c>
      <c r="F566" s="171" t="s">
        <v>698</v>
      </c>
      <c r="I566" s="103"/>
      <c r="L566" s="33"/>
      <c r="M566" s="172"/>
      <c r="N566" s="63"/>
      <c r="O566" s="63"/>
      <c r="P566" s="63"/>
      <c r="Q566" s="63"/>
      <c r="R566" s="63"/>
      <c r="S566" s="63"/>
      <c r="T566" s="64"/>
      <c r="AT566" s="15" t="s">
        <v>120</v>
      </c>
      <c r="AU566" s="15" t="s">
        <v>80</v>
      </c>
    </row>
    <row r="567" s="11" customFormat="1">
      <c r="B567" s="173"/>
      <c r="D567" s="170" t="s">
        <v>122</v>
      </c>
      <c r="E567" s="174" t="s">
        <v>1</v>
      </c>
      <c r="F567" s="175" t="s">
        <v>476</v>
      </c>
      <c r="H567" s="176">
        <v>3</v>
      </c>
      <c r="I567" s="177"/>
      <c r="L567" s="173"/>
      <c r="M567" s="178"/>
      <c r="N567" s="179"/>
      <c r="O567" s="179"/>
      <c r="P567" s="179"/>
      <c r="Q567" s="179"/>
      <c r="R567" s="179"/>
      <c r="S567" s="179"/>
      <c r="T567" s="180"/>
      <c r="AT567" s="174" t="s">
        <v>122</v>
      </c>
      <c r="AU567" s="174" t="s">
        <v>80</v>
      </c>
      <c r="AV567" s="11" t="s">
        <v>80</v>
      </c>
      <c r="AW567" s="11" t="s">
        <v>32</v>
      </c>
      <c r="AX567" s="11" t="s">
        <v>70</v>
      </c>
      <c r="AY567" s="174" t="s">
        <v>111</v>
      </c>
    </row>
    <row r="568" s="12" customFormat="1">
      <c r="B568" s="181"/>
      <c r="D568" s="170" t="s">
        <v>122</v>
      </c>
      <c r="E568" s="182" t="s">
        <v>1</v>
      </c>
      <c r="F568" s="183" t="s">
        <v>124</v>
      </c>
      <c r="H568" s="184">
        <v>3</v>
      </c>
      <c r="I568" s="185"/>
      <c r="L568" s="181"/>
      <c r="M568" s="186"/>
      <c r="N568" s="187"/>
      <c r="O568" s="187"/>
      <c r="P568" s="187"/>
      <c r="Q568" s="187"/>
      <c r="R568" s="187"/>
      <c r="S568" s="187"/>
      <c r="T568" s="188"/>
      <c r="AT568" s="182" t="s">
        <v>122</v>
      </c>
      <c r="AU568" s="182" t="s">
        <v>80</v>
      </c>
      <c r="AV568" s="12" t="s">
        <v>118</v>
      </c>
      <c r="AW568" s="12" t="s">
        <v>32</v>
      </c>
      <c r="AX568" s="12" t="s">
        <v>78</v>
      </c>
      <c r="AY568" s="182" t="s">
        <v>111</v>
      </c>
    </row>
    <row r="569" s="1" customFormat="1" ht="16.5" customHeight="1">
      <c r="B569" s="157"/>
      <c r="C569" s="189" t="s">
        <v>700</v>
      </c>
      <c r="D569" s="189" t="s">
        <v>266</v>
      </c>
      <c r="E569" s="190" t="s">
        <v>701</v>
      </c>
      <c r="F569" s="191" t="s">
        <v>702</v>
      </c>
      <c r="G569" s="192" t="s">
        <v>324</v>
      </c>
      <c r="H569" s="193">
        <v>3</v>
      </c>
      <c r="I569" s="194"/>
      <c r="J569" s="195">
        <f>ROUND(I569*H569,2)</f>
        <v>0</v>
      </c>
      <c r="K569" s="191" t="s">
        <v>117</v>
      </c>
      <c r="L569" s="196"/>
      <c r="M569" s="197" t="s">
        <v>1</v>
      </c>
      <c r="N569" s="198" t="s">
        <v>41</v>
      </c>
      <c r="O569" s="63"/>
      <c r="P569" s="167">
        <f>O569*H569</f>
        <v>0</v>
      </c>
      <c r="Q569" s="167">
        <v>0.10299999999999999</v>
      </c>
      <c r="R569" s="167">
        <f>Q569*H569</f>
        <v>0.309</v>
      </c>
      <c r="S569" s="167">
        <v>0</v>
      </c>
      <c r="T569" s="168">
        <f>S569*H569</f>
        <v>0</v>
      </c>
      <c r="AR569" s="15" t="s">
        <v>159</v>
      </c>
      <c r="AT569" s="15" t="s">
        <v>266</v>
      </c>
      <c r="AU569" s="15" t="s">
        <v>80</v>
      </c>
      <c r="AY569" s="15" t="s">
        <v>111</v>
      </c>
      <c r="BE569" s="169">
        <f>IF(N569="základní",J569,0)</f>
        <v>0</v>
      </c>
      <c r="BF569" s="169">
        <f>IF(N569="snížená",J569,0)</f>
        <v>0</v>
      </c>
      <c r="BG569" s="169">
        <f>IF(N569="zákl. přenesená",J569,0)</f>
        <v>0</v>
      </c>
      <c r="BH569" s="169">
        <f>IF(N569="sníž. přenesená",J569,0)</f>
        <v>0</v>
      </c>
      <c r="BI569" s="169">
        <f>IF(N569="nulová",J569,0)</f>
        <v>0</v>
      </c>
      <c r="BJ569" s="15" t="s">
        <v>78</v>
      </c>
      <c r="BK569" s="169">
        <f>ROUND(I569*H569,2)</f>
        <v>0</v>
      </c>
      <c r="BL569" s="15" t="s">
        <v>118</v>
      </c>
      <c r="BM569" s="15" t="s">
        <v>703</v>
      </c>
    </row>
    <row r="570" s="1" customFormat="1">
      <c r="B570" s="33"/>
      <c r="D570" s="170" t="s">
        <v>120</v>
      </c>
      <c r="F570" s="171" t="s">
        <v>702</v>
      </c>
      <c r="I570" s="103"/>
      <c r="L570" s="33"/>
      <c r="M570" s="172"/>
      <c r="N570" s="63"/>
      <c r="O570" s="63"/>
      <c r="P570" s="63"/>
      <c r="Q570" s="63"/>
      <c r="R570" s="63"/>
      <c r="S570" s="63"/>
      <c r="T570" s="64"/>
      <c r="AT570" s="15" t="s">
        <v>120</v>
      </c>
      <c r="AU570" s="15" t="s">
        <v>80</v>
      </c>
    </row>
    <row r="571" s="11" customFormat="1">
      <c r="B571" s="173"/>
      <c r="D571" s="170" t="s">
        <v>122</v>
      </c>
      <c r="E571" s="174" t="s">
        <v>1</v>
      </c>
      <c r="F571" s="175" t="s">
        <v>476</v>
      </c>
      <c r="H571" s="176">
        <v>3</v>
      </c>
      <c r="I571" s="177"/>
      <c r="L571" s="173"/>
      <c r="M571" s="178"/>
      <c r="N571" s="179"/>
      <c r="O571" s="179"/>
      <c r="P571" s="179"/>
      <c r="Q571" s="179"/>
      <c r="R571" s="179"/>
      <c r="S571" s="179"/>
      <c r="T571" s="180"/>
      <c r="AT571" s="174" t="s">
        <v>122</v>
      </c>
      <c r="AU571" s="174" t="s">
        <v>80</v>
      </c>
      <c r="AV571" s="11" t="s">
        <v>80</v>
      </c>
      <c r="AW571" s="11" t="s">
        <v>32</v>
      </c>
      <c r="AX571" s="11" t="s">
        <v>70</v>
      </c>
      <c r="AY571" s="174" t="s">
        <v>111</v>
      </c>
    </row>
    <row r="572" s="12" customFormat="1">
      <c r="B572" s="181"/>
      <c r="D572" s="170" t="s">
        <v>122</v>
      </c>
      <c r="E572" s="182" t="s">
        <v>1</v>
      </c>
      <c r="F572" s="183" t="s">
        <v>124</v>
      </c>
      <c r="H572" s="184">
        <v>3</v>
      </c>
      <c r="I572" s="185"/>
      <c r="L572" s="181"/>
      <c r="M572" s="186"/>
      <c r="N572" s="187"/>
      <c r="O572" s="187"/>
      <c r="P572" s="187"/>
      <c r="Q572" s="187"/>
      <c r="R572" s="187"/>
      <c r="S572" s="187"/>
      <c r="T572" s="188"/>
      <c r="AT572" s="182" t="s">
        <v>122</v>
      </c>
      <c r="AU572" s="182" t="s">
        <v>80</v>
      </c>
      <c r="AV572" s="12" t="s">
        <v>118</v>
      </c>
      <c r="AW572" s="12" t="s">
        <v>32</v>
      </c>
      <c r="AX572" s="12" t="s">
        <v>78</v>
      </c>
      <c r="AY572" s="182" t="s">
        <v>111</v>
      </c>
    </row>
    <row r="573" s="1" customFormat="1" ht="16.5" customHeight="1">
      <c r="B573" s="157"/>
      <c r="C573" s="158" t="s">
        <v>704</v>
      </c>
      <c r="D573" s="158" t="s">
        <v>113</v>
      </c>
      <c r="E573" s="159" t="s">
        <v>705</v>
      </c>
      <c r="F573" s="160" t="s">
        <v>706</v>
      </c>
      <c r="G573" s="161" t="s">
        <v>324</v>
      </c>
      <c r="H573" s="162">
        <v>3</v>
      </c>
      <c r="I573" s="163"/>
      <c r="J573" s="164">
        <f>ROUND(I573*H573,2)</f>
        <v>0</v>
      </c>
      <c r="K573" s="160" t="s">
        <v>117</v>
      </c>
      <c r="L573" s="33"/>
      <c r="M573" s="165" t="s">
        <v>1</v>
      </c>
      <c r="N573" s="166" t="s">
        <v>41</v>
      </c>
      <c r="O573" s="63"/>
      <c r="P573" s="167">
        <f>O573*H573</f>
        <v>0</v>
      </c>
      <c r="Q573" s="167">
        <v>0</v>
      </c>
      <c r="R573" s="167">
        <f>Q573*H573</f>
        <v>0</v>
      </c>
      <c r="S573" s="167">
        <v>0.14999999999999999</v>
      </c>
      <c r="T573" s="168">
        <f>S573*H573</f>
        <v>0.44999999999999996</v>
      </c>
      <c r="AR573" s="15" t="s">
        <v>118</v>
      </c>
      <c r="AT573" s="15" t="s">
        <v>113</v>
      </c>
      <c r="AU573" s="15" t="s">
        <v>80</v>
      </c>
      <c r="AY573" s="15" t="s">
        <v>111</v>
      </c>
      <c r="BE573" s="169">
        <f>IF(N573="základní",J573,0)</f>
        <v>0</v>
      </c>
      <c r="BF573" s="169">
        <f>IF(N573="snížená",J573,0)</f>
        <v>0</v>
      </c>
      <c r="BG573" s="169">
        <f>IF(N573="zákl. přenesená",J573,0)</f>
        <v>0</v>
      </c>
      <c r="BH573" s="169">
        <f>IF(N573="sníž. přenesená",J573,0)</f>
        <v>0</v>
      </c>
      <c r="BI573" s="169">
        <f>IF(N573="nulová",J573,0)</f>
        <v>0</v>
      </c>
      <c r="BJ573" s="15" t="s">
        <v>78</v>
      </c>
      <c r="BK573" s="169">
        <f>ROUND(I573*H573,2)</f>
        <v>0</v>
      </c>
      <c r="BL573" s="15" t="s">
        <v>118</v>
      </c>
      <c r="BM573" s="15" t="s">
        <v>707</v>
      </c>
    </row>
    <row r="574" s="1" customFormat="1">
      <c r="B574" s="33"/>
      <c r="D574" s="170" t="s">
        <v>120</v>
      </c>
      <c r="F574" s="171" t="s">
        <v>708</v>
      </c>
      <c r="I574" s="103"/>
      <c r="L574" s="33"/>
      <c r="M574" s="172"/>
      <c r="N574" s="63"/>
      <c r="O574" s="63"/>
      <c r="P574" s="63"/>
      <c r="Q574" s="63"/>
      <c r="R574" s="63"/>
      <c r="S574" s="63"/>
      <c r="T574" s="64"/>
      <c r="AT574" s="15" t="s">
        <v>120</v>
      </c>
      <c r="AU574" s="15" t="s">
        <v>80</v>
      </c>
    </row>
    <row r="575" s="11" customFormat="1">
      <c r="B575" s="173"/>
      <c r="D575" s="170" t="s">
        <v>122</v>
      </c>
      <c r="E575" s="174" t="s">
        <v>1</v>
      </c>
      <c r="F575" s="175" t="s">
        <v>476</v>
      </c>
      <c r="H575" s="176">
        <v>3</v>
      </c>
      <c r="I575" s="177"/>
      <c r="L575" s="173"/>
      <c r="M575" s="178"/>
      <c r="N575" s="179"/>
      <c r="O575" s="179"/>
      <c r="P575" s="179"/>
      <c r="Q575" s="179"/>
      <c r="R575" s="179"/>
      <c r="S575" s="179"/>
      <c r="T575" s="180"/>
      <c r="AT575" s="174" t="s">
        <v>122</v>
      </c>
      <c r="AU575" s="174" t="s">
        <v>80</v>
      </c>
      <c r="AV575" s="11" t="s">
        <v>80</v>
      </c>
      <c r="AW575" s="11" t="s">
        <v>32</v>
      </c>
      <c r="AX575" s="11" t="s">
        <v>70</v>
      </c>
      <c r="AY575" s="174" t="s">
        <v>111</v>
      </c>
    </row>
    <row r="576" s="12" customFormat="1">
      <c r="B576" s="181"/>
      <c r="D576" s="170" t="s">
        <v>122</v>
      </c>
      <c r="E576" s="182" t="s">
        <v>1</v>
      </c>
      <c r="F576" s="183" t="s">
        <v>124</v>
      </c>
      <c r="H576" s="184">
        <v>3</v>
      </c>
      <c r="I576" s="185"/>
      <c r="L576" s="181"/>
      <c r="M576" s="186"/>
      <c r="N576" s="187"/>
      <c r="O576" s="187"/>
      <c r="P576" s="187"/>
      <c r="Q576" s="187"/>
      <c r="R576" s="187"/>
      <c r="S576" s="187"/>
      <c r="T576" s="188"/>
      <c r="AT576" s="182" t="s">
        <v>122</v>
      </c>
      <c r="AU576" s="182" t="s">
        <v>80</v>
      </c>
      <c r="AV576" s="12" t="s">
        <v>118</v>
      </c>
      <c r="AW576" s="12" t="s">
        <v>32</v>
      </c>
      <c r="AX576" s="12" t="s">
        <v>78</v>
      </c>
      <c r="AY576" s="182" t="s">
        <v>111</v>
      </c>
    </row>
    <row r="577" s="1" customFormat="1" ht="16.5" customHeight="1">
      <c r="B577" s="157"/>
      <c r="C577" s="158" t="s">
        <v>709</v>
      </c>
      <c r="D577" s="158" t="s">
        <v>113</v>
      </c>
      <c r="E577" s="159" t="s">
        <v>710</v>
      </c>
      <c r="F577" s="160" t="s">
        <v>711</v>
      </c>
      <c r="G577" s="161" t="s">
        <v>324</v>
      </c>
      <c r="H577" s="162">
        <v>9</v>
      </c>
      <c r="I577" s="163"/>
      <c r="J577" s="164">
        <f>ROUND(I577*H577,2)</f>
        <v>0</v>
      </c>
      <c r="K577" s="160" t="s">
        <v>117</v>
      </c>
      <c r="L577" s="33"/>
      <c r="M577" s="165" t="s">
        <v>1</v>
      </c>
      <c r="N577" s="166" t="s">
        <v>41</v>
      </c>
      <c r="O577" s="63"/>
      <c r="P577" s="167">
        <f>O577*H577</f>
        <v>0</v>
      </c>
      <c r="Q577" s="167">
        <v>0.21734000000000001</v>
      </c>
      <c r="R577" s="167">
        <f>Q577*H577</f>
        <v>1.9560600000000001</v>
      </c>
      <c r="S577" s="167">
        <v>0</v>
      </c>
      <c r="T577" s="168">
        <f>S577*H577</f>
        <v>0</v>
      </c>
      <c r="AR577" s="15" t="s">
        <v>118</v>
      </c>
      <c r="AT577" s="15" t="s">
        <v>113</v>
      </c>
      <c r="AU577" s="15" t="s">
        <v>80</v>
      </c>
      <c r="AY577" s="15" t="s">
        <v>111</v>
      </c>
      <c r="BE577" s="169">
        <f>IF(N577="základní",J577,0)</f>
        <v>0</v>
      </c>
      <c r="BF577" s="169">
        <f>IF(N577="snížená",J577,0)</f>
        <v>0</v>
      </c>
      <c r="BG577" s="169">
        <f>IF(N577="zákl. přenesená",J577,0)</f>
        <v>0</v>
      </c>
      <c r="BH577" s="169">
        <f>IF(N577="sníž. přenesená",J577,0)</f>
        <v>0</v>
      </c>
      <c r="BI577" s="169">
        <f>IF(N577="nulová",J577,0)</f>
        <v>0</v>
      </c>
      <c r="BJ577" s="15" t="s">
        <v>78</v>
      </c>
      <c r="BK577" s="169">
        <f>ROUND(I577*H577,2)</f>
        <v>0</v>
      </c>
      <c r="BL577" s="15" t="s">
        <v>118</v>
      </c>
      <c r="BM577" s="15" t="s">
        <v>712</v>
      </c>
    </row>
    <row r="578" s="1" customFormat="1">
      <c r="B578" s="33"/>
      <c r="D578" s="170" t="s">
        <v>120</v>
      </c>
      <c r="F578" s="171" t="s">
        <v>713</v>
      </c>
      <c r="I578" s="103"/>
      <c r="L578" s="33"/>
      <c r="M578" s="172"/>
      <c r="N578" s="63"/>
      <c r="O578" s="63"/>
      <c r="P578" s="63"/>
      <c r="Q578" s="63"/>
      <c r="R578" s="63"/>
      <c r="S578" s="63"/>
      <c r="T578" s="64"/>
      <c r="AT578" s="15" t="s">
        <v>120</v>
      </c>
      <c r="AU578" s="15" t="s">
        <v>80</v>
      </c>
    </row>
    <row r="579" s="11" customFormat="1">
      <c r="B579" s="173"/>
      <c r="D579" s="170" t="s">
        <v>122</v>
      </c>
      <c r="E579" s="174" t="s">
        <v>1</v>
      </c>
      <c r="F579" s="175" t="s">
        <v>633</v>
      </c>
      <c r="H579" s="176">
        <v>9</v>
      </c>
      <c r="I579" s="177"/>
      <c r="L579" s="173"/>
      <c r="M579" s="178"/>
      <c r="N579" s="179"/>
      <c r="O579" s="179"/>
      <c r="P579" s="179"/>
      <c r="Q579" s="179"/>
      <c r="R579" s="179"/>
      <c r="S579" s="179"/>
      <c r="T579" s="180"/>
      <c r="AT579" s="174" t="s">
        <v>122</v>
      </c>
      <c r="AU579" s="174" t="s">
        <v>80</v>
      </c>
      <c r="AV579" s="11" t="s">
        <v>80</v>
      </c>
      <c r="AW579" s="11" t="s">
        <v>32</v>
      </c>
      <c r="AX579" s="11" t="s">
        <v>70</v>
      </c>
      <c r="AY579" s="174" t="s">
        <v>111</v>
      </c>
    </row>
    <row r="580" s="12" customFormat="1">
      <c r="B580" s="181"/>
      <c r="D580" s="170" t="s">
        <v>122</v>
      </c>
      <c r="E580" s="182" t="s">
        <v>1</v>
      </c>
      <c r="F580" s="183" t="s">
        <v>124</v>
      </c>
      <c r="H580" s="184">
        <v>9</v>
      </c>
      <c r="I580" s="185"/>
      <c r="L580" s="181"/>
      <c r="M580" s="186"/>
      <c r="N580" s="187"/>
      <c r="O580" s="187"/>
      <c r="P580" s="187"/>
      <c r="Q580" s="187"/>
      <c r="R580" s="187"/>
      <c r="S580" s="187"/>
      <c r="T580" s="188"/>
      <c r="AT580" s="182" t="s">
        <v>122</v>
      </c>
      <c r="AU580" s="182" t="s">
        <v>80</v>
      </c>
      <c r="AV580" s="12" t="s">
        <v>118</v>
      </c>
      <c r="AW580" s="12" t="s">
        <v>32</v>
      </c>
      <c r="AX580" s="12" t="s">
        <v>78</v>
      </c>
      <c r="AY580" s="182" t="s">
        <v>111</v>
      </c>
    </row>
    <row r="581" s="1" customFormat="1" ht="16.5" customHeight="1">
      <c r="B581" s="157"/>
      <c r="C581" s="189" t="s">
        <v>714</v>
      </c>
      <c r="D581" s="189" t="s">
        <v>266</v>
      </c>
      <c r="E581" s="190" t="s">
        <v>715</v>
      </c>
      <c r="F581" s="191" t="s">
        <v>716</v>
      </c>
      <c r="G581" s="192" t="s">
        <v>324</v>
      </c>
      <c r="H581" s="193">
        <v>4</v>
      </c>
      <c r="I581" s="194"/>
      <c r="J581" s="195">
        <f>ROUND(I581*H581,2)</f>
        <v>0</v>
      </c>
      <c r="K581" s="191" t="s">
        <v>117</v>
      </c>
      <c r="L581" s="196"/>
      <c r="M581" s="197" t="s">
        <v>1</v>
      </c>
      <c r="N581" s="198" t="s">
        <v>41</v>
      </c>
      <c r="O581" s="63"/>
      <c r="P581" s="167">
        <f>O581*H581</f>
        <v>0</v>
      </c>
      <c r="Q581" s="167">
        <v>0.10100000000000001</v>
      </c>
      <c r="R581" s="167">
        <f>Q581*H581</f>
        <v>0.40400000000000003</v>
      </c>
      <c r="S581" s="167">
        <v>0</v>
      </c>
      <c r="T581" s="168">
        <f>S581*H581</f>
        <v>0</v>
      </c>
      <c r="AR581" s="15" t="s">
        <v>159</v>
      </c>
      <c r="AT581" s="15" t="s">
        <v>266</v>
      </c>
      <c r="AU581" s="15" t="s">
        <v>80</v>
      </c>
      <c r="AY581" s="15" t="s">
        <v>111</v>
      </c>
      <c r="BE581" s="169">
        <f>IF(N581="základní",J581,0)</f>
        <v>0</v>
      </c>
      <c r="BF581" s="169">
        <f>IF(N581="snížená",J581,0)</f>
        <v>0</v>
      </c>
      <c r="BG581" s="169">
        <f>IF(N581="zákl. přenesená",J581,0)</f>
        <v>0</v>
      </c>
      <c r="BH581" s="169">
        <f>IF(N581="sníž. přenesená",J581,0)</f>
        <v>0</v>
      </c>
      <c r="BI581" s="169">
        <f>IF(N581="nulová",J581,0)</f>
        <v>0</v>
      </c>
      <c r="BJ581" s="15" t="s">
        <v>78</v>
      </c>
      <c r="BK581" s="169">
        <f>ROUND(I581*H581,2)</f>
        <v>0</v>
      </c>
      <c r="BL581" s="15" t="s">
        <v>118</v>
      </c>
      <c r="BM581" s="15" t="s">
        <v>717</v>
      </c>
    </row>
    <row r="582" s="1" customFormat="1">
      <c r="B582" s="33"/>
      <c r="D582" s="170" t="s">
        <v>120</v>
      </c>
      <c r="F582" s="171" t="s">
        <v>716</v>
      </c>
      <c r="I582" s="103"/>
      <c r="L582" s="33"/>
      <c r="M582" s="172"/>
      <c r="N582" s="63"/>
      <c r="O582" s="63"/>
      <c r="P582" s="63"/>
      <c r="Q582" s="63"/>
      <c r="R582" s="63"/>
      <c r="S582" s="63"/>
      <c r="T582" s="64"/>
      <c r="AT582" s="15" t="s">
        <v>120</v>
      </c>
      <c r="AU582" s="15" t="s">
        <v>80</v>
      </c>
    </row>
    <row r="583" s="11" customFormat="1">
      <c r="B583" s="173"/>
      <c r="D583" s="170" t="s">
        <v>122</v>
      </c>
      <c r="E583" s="174" t="s">
        <v>1</v>
      </c>
      <c r="F583" s="175" t="s">
        <v>458</v>
      </c>
      <c r="H583" s="176">
        <v>4</v>
      </c>
      <c r="I583" s="177"/>
      <c r="L583" s="173"/>
      <c r="M583" s="178"/>
      <c r="N583" s="179"/>
      <c r="O583" s="179"/>
      <c r="P583" s="179"/>
      <c r="Q583" s="179"/>
      <c r="R583" s="179"/>
      <c r="S583" s="179"/>
      <c r="T583" s="180"/>
      <c r="AT583" s="174" t="s">
        <v>122</v>
      </c>
      <c r="AU583" s="174" t="s">
        <v>80</v>
      </c>
      <c r="AV583" s="11" t="s">
        <v>80</v>
      </c>
      <c r="AW583" s="11" t="s">
        <v>32</v>
      </c>
      <c r="AX583" s="11" t="s">
        <v>70</v>
      </c>
      <c r="AY583" s="174" t="s">
        <v>111</v>
      </c>
    </row>
    <row r="584" s="12" customFormat="1">
      <c r="B584" s="181"/>
      <c r="D584" s="170" t="s">
        <v>122</v>
      </c>
      <c r="E584" s="182" t="s">
        <v>1</v>
      </c>
      <c r="F584" s="183" t="s">
        <v>124</v>
      </c>
      <c r="H584" s="184">
        <v>4</v>
      </c>
      <c r="I584" s="185"/>
      <c r="L584" s="181"/>
      <c r="M584" s="186"/>
      <c r="N584" s="187"/>
      <c r="O584" s="187"/>
      <c r="P584" s="187"/>
      <c r="Q584" s="187"/>
      <c r="R584" s="187"/>
      <c r="S584" s="187"/>
      <c r="T584" s="188"/>
      <c r="AT584" s="182" t="s">
        <v>122</v>
      </c>
      <c r="AU584" s="182" t="s">
        <v>80</v>
      </c>
      <c r="AV584" s="12" t="s">
        <v>118</v>
      </c>
      <c r="AW584" s="12" t="s">
        <v>32</v>
      </c>
      <c r="AX584" s="12" t="s">
        <v>78</v>
      </c>
      <c r="AY584" s="182" t="s">
        <v>111</v>
      </c>
    </row>
    <row r="585" s="1" customFormat="1" ht="16.5" customHeight="1">
      <c r="B585" s="157"/>
      <c r="C585" s="189" t="s">
        <v>718</v>
      </c>
      <c r="D585" s="189" t="s">
        <v>266</v>
      </c>
      <c r="E585" s="190" t="s">
        <v>719</v>
      </c>
      <c r="F585" s="191" t="s">
        <v>720</v>
      </c>
      <c r="G585" s="192" t="s">
        <v>324</v>
      </c>
      <c r="H585" s="193">
        <v>5</v>
      </c>
      <c r="I585" s="194"/>
      <c r="J585" s="195">
        <f>ROUND(I585*H585,2)</f>
        <v>0</v>
      </c>
      <c r="K585" s="191" t="s">
        <v>117</v>
      </c>
      <c r="L585" s="196"/>
      <c r="M585" s="197" t="s">
        <v>1</v>
      </c>
      <c r="N585" s="198" t="s">
        <v>41</v>
      </c>
      <c r="O585" s="63"/>
      <c r="P585" s="167">
        <f>O585*H585</f>
        <v>0</v>
      </c>
      <c r="Q585" s="167">
        <v>0.10199999999999999</v>
      </c>
      <c r="R585" s="167">
        <f>Q585*H585</f>
        <v>0.51000000000000001</v>
      </c>
      <c r="S585" s="167">
        <v>0</v>
      </c>
      <c r="T585" s="168">
        <f>S585*H585</f>
        <v>0</v>
      </c>
      <c r="AR585" s="15" t="s">
        <v>159</v>
      </c>
      <c r="AT585" s="15" t="s">
        <v>266</v>
      </c>
      <c r="AU585" s="15" t="s">
        <v>80</v>
      </c>
      <c r="AY585" s="15" t="s">
        <v>111</v>
      </c>
      <c r="BE585" s="169">
        <f>IF(N585="základní",J585,0)</f>
        <v>0</v>
      </c>
      <c r="BF585" s="169">
        <f>IF(N585="snížená",J585,0)</f>
        <v>0</v>
      </c>
      <c r="BG585" s="169">
        <f>IF(N585="zákl. přenesená",J585,0)</f>
        <v>0</v>
      </c>
      <c r="BH585" s="169">
        <f>IF(N585="sníž. přenesená",J585,0)</f>
        <v>0</v>
      </c>
      <c r="BI585" s="169">
        <f>IF(N585="nulová",J585,0)</f>
        <v>0</v>
      </c>
      <c r="BJ585" s="15" t="s">
        <v>78</v>
      </c>
      <c r="BK585" s="169">
        <f>ROUND(I585*H585,2)</f>
        <v>0</v>
      </c>
      <c r="BL585" s="15" t="s">
        <v>118</v>
      </c>
      <c r="BM585" s="15" t="s">
        <v>721</v>
      </c>
    </row>
    <row r="586" s="1" customFormat="1">
      <c r="B586" s="33"/>
      <c r="D586" s="170" t="s">
        <v>120</v>
      </c>
      <c r="F586" s="171" t="s">
        <v>720</v>
      </c>
      <c r="I586" s="103"/>
      <c r="L586" s="33"/>
      <c r="M586" s="172"/>
      <c r="N586" s="63"/>
      <c r="O586" s="63"/>
      <c r="P586" s="63"/>
      <c r="Q586" s="63"/>
      <c r="R586" s="63"/>
      <c r="S586" s="63"/>
      <c r="T586" s="64"/>
      <c r="AT586" s="15" t="s">
        <v>120</v>
      </c>
      <c r="AU586" s="15" t="s">
        <v>80</v>
      </c>
    </row>
    <row r="587" s="11" customFormat="1">
      <c r="B587" s="173"/>
      <c r="D587" s="170" t="s">
        <v>122</v>
      </c>
      <c r="E587" s="174" t="s">
        <v>1</v>
      </c>
      <c r="F587" s="175" t="s">
        <v>722</v>
      </c>
      <c r="H587" s="176">
        <v>5</v>
      </c>
      <c r="I587" s="177"/>
      <c r="L587" s="173"/>
      <c r="M587" s="178"/>
      <c r="N587" s="179"/>
      <c r="O587" s="179"/>
      <c r="P587" s="179"/>
      <c r="Q587" s="179"/>
      <c r="R587" s="179"/>
      <c r="S587" s="179"/>
      <c r="T587" s="180"/>
      <c r="AT587" s="174" t="s">
        <v>122</v>
      </c>
      <c r="AU587" s="174" t="s">
        <v>80</v>
      </c>
      <c r="AV587" s="11" t="s">
        <v>80</v>
      </c>
      <c r="AW587" s="11" t="s">
        <v>32</v>
      </c>
      <c r="AX587" s="11" t="s">
        <v>70</v>
      </c>
      <c r="AY587" s="174" t="s">
        <v>111</v>
      </c>
    </row>
    <row r="588" s="12" customFormat="1">
      <c r="B588" s="181"/>
      <c r="D588" s="170" t="s">
        <v>122</v>
      </c>
      <c r="E588" s="182" t="s">
        <v>1</v>
      </c>
      <c r="F588" s="183" t="s">
        <v>124</v>
      </c>
      <c r="H588" s="184">
        <v>5</v>
      </c>
      <c r="I588" s="185"/>
      <c r="L588" s="181"/>
      <c r="M588" s="186"/>
      <c r="N588" s="187"/>
      <c r="O588" s="187"/>
      <c r="P588" s="187"/>
      <c r="Q588" s="187"/>
      <c r="R588" s="187"/>
      <c r="S588" s="187"/>
      <c r="T588" s="188"/>
      <c r="AT588" s="182" t="s">
        <v>122</v>
      </c>
      <c r="AU588" s="182" t="s">
        <v>80</v>
      </c>
      <c r="AV588" s="12" t="s">
        <v>118</v>
      </c>
      <c r="AW588" s="12" t="s">
        <v>32</v>
      </c>
      <c r="AX588" s="12" t="s">
        <v>78</v>
      </c>
      <c r="AY588" s="182" t="s">
        <v>111</v>
      </c>
    </row>
    <row r="589" s="1" customFormat="1" ht="16.5" customHeight="1">
      <c r="B589" s="157"/>
      <c r="C589" s="158" t="s">
        <v>723</v>
      </c>
      <c r="D589" s="158" t="s">
        <v>113</v>
      </c>
      <c r="E589" s="159" t="s">
        <v>724</v>
      </c>
      <c r="F589" s="160" t="s">
        <v>725</v>
      </c>
      <c r="G589" s="161" t="s">
        <v>324</v>
      </c>
      <c r="H589" s="162">
        <v>2</v>
      </c>
      <c r="I589" s="163"/>
      <c r="J589" s="164">
        <f>ROUND(I589*H589,2)</f>
        <v>0</v>
      </c>
      <c r="K589" s="160" t="s">
        <v>117</v>
      </c>
      <c r="L589" s="33"/>
      <c r="M589" s="165" t="s">
        <v>1</v>
      </c>
      <c r="N589" s="166" t="s">
        <v>41</v>
      </c>
      <c r="O589" s="63"/>
      <c r="P589" s="167">
        <f>O589*H589</f>
        <v>0</v>
      </c>
      <c r="Q589" s="167">
        <v>0.21734000000000001</v>
      </c>
      <c r="R589" s="167">
        <f>Q589*H589</f>
        <v>0.43468000000000001</v>
      </c>
      <c r="S589" s="167">
        <v>0</v>
      </c>
      <c r="T589" s="168">
        <f>S589*H589</f>
        <v>0</v>
      </c>
      <c r="AR589" s="15" t="s">
        <v>118</v>
      </c>
      <c r="AT589" s="15" t="s">
        <v>113</v>
      </c>
      <c r="AU589" s="15" t="s">
        <v>80</v>
      </c>
      <c r="AY589" s="15" t="s">
        <v>111</v>
      </c>
      <c r="BE589" s="169">
        <f>IF(N589="základní",J589,0)</f>
        <v>0</v>
      </c>
      <c r="BF589" s="169">
        <f>IF(N589="snížená",J589,0)</f>
        <v>0</v>
      </c>
      <c r="BG589" s="169">
        <f>IF(N589="zákl. přenesená",J589,0)</f>
        <v>0</v>
      </c>
      <c r="BH589" s="169">
        <f>IF(N589="sníž. přenesená",J589,0)</f>
        <v>0</v>
      </c>
      <c r="BI589" s="169">
        <f>IF(N589="nulová",J589,0)</f>
        <v>0</v>
      </c>
      <c r="BJ589" s="15" t="s">
        <v>78</v>
      </c>
      <c r="BK589" s="169">
        <f>ROUND(I589*H589,2)</f>
        <v>0</v>
      </c>
      <c r="BL589" s="15" t="s">
        <v>118</v>
      </c>
      <c r="BM589" s="15" t="s">
        <v>726</v>
      </c>
    </row>
    <row r="590" s="1" customFormat="1">
      <c r="B590" s="33"/>
      <c r="D590" s="170" t="s">
        <v>120</v>
      </c>
      <c r="F590" s="171" t="s">
        <v>725</v>
      </c>
      <c r="I590" s="103"/>
      <c r="L590" s="33"/>
      <c r="M590" s="172"/>
      <c r="N590" s="63"/>
      <c r="O590" s="63"/>
      <c r="P590" s="63"/>
      <c r="Q590" s="63"/>
      <c r="R590" s="63"/>
      <c r="S590" s="63"/>
      <c r="T590" s="64"/>
      <c r="AT590" s="15" t="s">
        <v>120</v>
      </c>
      <c r="AU590" s="15" t="s">
        <v>80</v>
      </c>
    </row>
    <row r="591" s="11" customFormat="1">
      <c r="B591" s="173"/>
      <c r="D591" s="170" t="s">
        <v>122</v>
      </c>
      <c r="E591" s="174" t="s">
        <v>1</v>
      </c>
      <c r="F591" s="175" t="s">
        <v>343</v>
      </c>
      <c r="H591" s="176">
        <v>2</v>
      </c>
      <c r="I591" s="177"/>
      <c r="L591" s="173"/>
      <c r="M591" s="178"/>
      <c r="N591" s="179"/>
      <c r="O591" s="179"/>
      <c r="P591" s="179"/>
      <c r="Q591" s="179"/>
      <c r="R591" s="179"/>
      <c r="S591" s="179"/>
      <c r="T591" s="180"/>
      <c r="AT591" s="174" t="s">
        <v>122</v>
      </c>
      <c r="AU591" s="174" t="s">
        <v>80</v>
      </c>
      <c r="AV591" s="11" t="s">
        <v>80</v>
      </c>
      <c r="AW591" s="11" t="s">
        <v>32</v>
      </c>
      <c r="AX591" s="11" t="s">
        <v>70</v>
      </c>
      <c r="AY591" s="174" t="s">
        <v>111</v>
      </c>
    </row>
    <row r="592" s="12" customFormat="1">
      <c r="B592" s="181"/>
      <c r="D592" s="170" t="s">
        <v>122</v>
      </c>
      <c r="E592" s="182" t="s">
        <v>1</v>
      </c>
      <c r="F592" s="183" t="s">
        <v>124</v>
      </c>
      <c r="H592" s="184">
        <v>2</v>
      </c>
      <c r="I592" s="185"/>
      <c r="L592" s="181"/>
      <c r="M592" s="186"/>
      <c r="N592" s="187"/>
      <c r="O592" s="187"/>
      <c r="P592" s="187"/>
      <c r="Q592" s="187"/>
      <c r="R592" s="187"/>
      <c r="S592" s="187"/>
      <c r="T592" s="188"/>
      <c r="AT592" s="182" t="s">
        <v>122</v>
      </c>
      <c r="AU592" s="182" t="s">
        <v>80</v>
      </c>
      <c r="AV592" s="12" t="s">
        <v>118</v>
      </c>
      <c r="AW592" s="12" t="s">
        <v>32</v>
      </c>
      <c r="AX592" s="12" t="s">
        <v>78</v>
      </c>
      <c r="AY592" s="182" t="s">
        <v>111</v>
      </c>
    </row>
    <row r="593" s="1" customFormat="1" ht="16.5" customHeight="1">
      <c r="B593" s="157"/>
      <c r="C593" s="189" t="s">
        <v>727</v>
      </c>
      <c r="D593" s="189" t="s">
        <v>266</v>
      </c>
      <c r="E593" s="190" t="s">
        <v>728</v>
      </c>
      <c r="F593" s="191" t="s">
        <v>729</v>
      </c>
      <c r="G593" s="192" t="s">
        <v>324</v>
      </c>
      <c r="H593" s="193">
        <v>1</v>
      </c>
      <c r="I593" s="194"/>
      <c r="J593" s="195">
        <f>ROUND(I593*H593,2)</f>
        <v>0</v>
      </c>
      <c r="K593" s="191" t="s">
        <v>146</v>
      </c>
      <c r="L593" s="196"/>
      <c r="M593" s="197" t="s">
        <v>1</v>
      </c>
      <c r="N593" s="198" t="s">
        <v>41</v>
      </c>
      <c r="O593" s="63"/>
      <c r="P593" s="167">
        <f>O593*H593</f>
        <v>0</v>
      </c>
      <c r="Q593" s="167">
        <v>0.088400000000000006</v>
      </c>
      <c r="R593" s="167">
        <f>Q593*H593</f>
        <v>0.088400000000000006</v>
      </c>
      <c r="S593" s="167">
        <v>0</v>
      </c>
      <c r="T593" s="168">
        <f>S593*H593</f>
        <v>0</v>
      </c>
      <c r="AR593" s="15" t="s">
        <v>159</v>
      </c>
      <c r="AT593" s="15" t="s">
        <v>266</v>
      </c>
      <c r="AU593" s="15" t="s">
        <v>80</v>
      </c>
      <c r="AY593" s="15" t="s">
        <v>111</v>
      </c>
      <c r="BE593" s="169">
        <f>IF(N593="základní",J593,0)</f>
        <v>0</v>
      </c>
      <c r="BF593" s="169">
        <f>IF(N593="snížená",J593,0)</f>
        <v>0</v>
      </c>
      <c r="BG593" s="169">
        <f>IF(N593="zákl. přenesená",J593,0)</f>
        <v>0</v>
      </c>
      <c r="BH593" s="169">
        <f>IF(N593="sníž. přenesená",J593,0)</f>
        <v>0</v>
      </c>
      <c r="BI593" s="169">
        <f>IF(N593="nulová",J593,0)</f>
        <v>0</v>
      </c>
      <c r="BJ593" s="15" t="s">
        <v>78</v>
      </c>
      <c r="BK593" s="169">
        <f>ROUND(I593*H593,2)</f>
        <v>0</v>
      </c>
      <c r="BL593" s="15" t="s">
        <v>118</v>
      </c>
      <c r="BM593" s="15" t="s">
        <v>730</v>
      </c>
    </row>
    <row r="594" s="1" customFormat="1">
      <c r="B594" s="33"/>
      <c r="D594" s="170" t="s">
        <v>120</v>
      </c>
      <c r="F594" s="171" t="s">
        <v>729</v>
      </c>
      <c r="I594" s="103"/>
      <c r="L594" s="33"/>
      <c r="M594" s="172"/>
      <c r="N594" s="63"/>
      <c r="O594" s="63"/>
      <c r="P594" s="63"/>
      <c r="Q594" s="63"/>
      <c r="R594" s="63"/>
      <c r="S594" s="63"/>
      <c r="T594" s="64"/>
      <c r="AT594" s="15" t="s">
        <v>120</v>
      </c>
      <c r="AU594" s="15" t="s">
        <v>80</v>
      </c>
    </row>
    <row r="595" s="11" customFormat="1">
      <c r="B595" s="173"/>
      <c r="D595" s="170" t="s">
        <v>122</v>
      </c>
      <c r="E595" s="174" t="s">
        <v>1</v>
      </c>
      <c r="F595" s="175" t="s">
        <v>78</v>
      </c>
      <c r="H595" s="176">
        <v>1</v>
      </c>
      <c r="I595" s="177"/>
      <c r="L595" s="173"/>
      <c r="M595" s="178"/>
      <c r="N595" s="179"/>
      <c r="O595" s="179"/>
      <c r="P595" s="179"/>
      <c r="Q595" s="179"/>
      <c r="R595" s="179"/>
      <c r="S595" s="179"/>
      <c r="T595" s="180"/>
      <c r="AT595" s="174" t="s">
        <v>122</v>
      </c>
      <c r="AU595" s="174" t="s">
        <v>80</v>
      </c>
      <c r="AV595" s="11" t="s">
        <v>80</v>
      </c>
      <c r="AW595" s="11" t="s">
        <v>32</v>
      </c>
      <c r="AX595" s="11" t="s">
        <v>70</v>
      </c>
      <c r="AY595" s="174" t="s">
        <v>111</v>
      </c>
    </row>
    <row r="596" s="12" customFormat="1">
      <c r="B596" s="181"/>
      <c r="D596" s="170" t="s">
        <v>122</v>
      </c>
      <c r="E596" s="182" t="s">
        <v>1</v>
      </c>
      <c r="F596" s="183" t="s">
        <v>124</v>
      </c>
      <c r="H596" s="184">
        <v>1</v>
      </c>
      <c r="I596" s="185"/>
      <c r="L596" s="181"/>
      <c r="M596" s="186"/>
      <c r="N596" s="187"/>
      <c r="O596" s="187"/>
      <c r="P596" s="187"/>
      <c r="Q596" s="187"/>
      <c r="R596" s="187"/>
      <c r="S596" s="187"/>
      <c r="T596" s="188"/>
      <c r="AT596" s="182" t="s">
        <v>122</v>
      </c>
      <c r="AU596" s="182" t="s">
        <v>80</v>
      </c>
      <c r="AV596" s="12" t="s">
        <v>118</v>
      </c>
      <c r="AW596" s="12" t="s">
        <v>32</v>
      </c>
      <c r="AX596" s="12" t="s">
        <v>78</v>
      </c>
      <c r="AY596" s="182" t="s">
        <v>111</v>
      </c>
    </row>
    <row r="597" s="1" customFormat="1" ht="16.5" customHeight="1">
      <c r="B597" s="157"/>
      <c r="C597" s="189" t="s">
        <v>731</v>
      </c>
      <c r="D597" s="189" t="s">
        <v>266</v>
      </c>
      <c r="E597" s="190" t="s">
        <v>732</v>
      </c>
      <c r="F597" s="191" t="s">
        <v>733</v>
      </c>
      <c r="G597" s="192" t="s">
        <v>324</v>
      </c>
      <c r="H597" s="193">
        <v>1</v>
      </c>
      <c r="I597" s="194"/>
      <c r="J597" s="195">
        <f>ROUND(I597*H597,2)</f>
        <v>0</v>
      </c>
      <c r="K597" s="191" t="s">
        <v>146</v>
      </c>
      <c r="L597" s="196"/>
      <c r="M597" s="197" t="s">
        <v>1</v>
      </c>
      <c r="N597" s="198" t="s">
        <v>41</v>
      </c>
      <c r="O597" s="63"/>
      <c r="P597" s="167">
        <f>O597*H597</f>
        <v>0</v>
      </c>
      <c r="Q597" s="167">
        <v>0.051200000000000002</v>
      </c>
      <c r="R597" s="167">
        <f>Q597*H597</f>
        <v>0.051200000000000002</v>
      </c>
      <c r="S597" s="167">
        <v>0</v>
      </c>
      <c r="T597" s="168">
        <f>S597*H597</f>
        <v>0</v>
      </c>
      <c r="AR597" s="15" t="s">
        <v>159</v>
      </c>
      <c r="AT597" s="15" t="s">
        <v>266</v>
      </c>
      <c r="AU597" s="15" t="s">
        <v>80</v>
      </c>
      <c r="AY597" s="15" t="s">
        <v>111</v>
      </c>
      <c r="BE597" s="169">
        <f>IF(N597="základní",J597,0)</f>
        <v>0</v>
      </c>
      <c r="BF597" s="169">
        <f>IF(N597="snížená",J597,0)</f>
        <v>0</v>
      </c>
      <c r="BG597" s="169">
        <f>IF(N597="zákl. přenesená",J597,0)</f>
        <v>0</v>
      </c>
      <c r="BH597" s="169">
        <f>IF(N597="sníž. přenesená",J597,0)</f>
        <v>0</v>
      </c>
      <c r="BI597" s="169">
        <f>IF(N597="nulová",J597,0)</f>
        <v>0</v>
      </c>
      <c r="BJ597" s="15" t="s">
        <v>78</v>
      </c>
      <c r="BK597" s="169">
        <f>ROUND(I597*H597,2)</f>
        <v>0</v>
      </c>
      <c r="BL597" s="15" t="s">
        <v>118</v>
      </c>
      <c r="BM597" s="15" t="s">
        <v>734</v>
      </c>
    </row>
    <row r="598" s="1" customFormat="1">
      <c r="B598" s="33"/>
      <c r="D598" s="170" t="s">
        <v>120</v>
      </c>
      <c r="F598" s="171" t="s">
        <v>733</v>
      </c>
      <c r="I598" s="103"/>
      <c r="L598" s="33"/>
      <c r="M598" s="172"/>
      <c r="N598" s="63"/>
      <c r="O598" s="63"/>
      <c r="P598" s="63"/>
      <c r="Q598" s="63"/>
      <c r="R598" s="63"/>
      <c r="S598" s="63"/>
      <c r="T598" s="64"/>
      <c r="AT598" s="15" t="s">
        <v>120</v>
      </c>
      <c r="AU598" s="15" t="s">
        <v>80</v>
      </c>
    </row>
    <row r="599" s="11" customFormat="1">
      <c r="B599" s="173"/>
      <c r="D599" s="170" t="s">
        <v>122</v>
      </c>
      <c r="E599" s="174" t="s">
        <v>1</v>
      </c>
      <c r="F599" s="175" t="s">
        <v>78</v>
      </c>
      <c r="H599" s="176">
        <v>1</v>
      </c>
      <c r="I599" s="177"/>
      <c r="L599" s="173"/>
      <c r="M599" s="178"/>
      <c r="N599" s="179"/>
      <c r="O599" s="179"/>
      <c r="P599" s="179"/>
      <c r="Q599" s="179"/>
      <c r="R599" s="179"/>
      <c r="S599" s="179"/>
      <c r="T599" s="180"/>
      <c r="AT599" s="174" t="s">
        <v>122</v>
      </c>
      <c r="AU599" s="174" t="s">
        <v>80</v>
      </c>
      <c r="AV599" s="11" t="s">
        <v>80</v>
      </c>
      <c r="AW599" s="11" t="s">
        <v>32</v>
      </c>
      <c r="AX599" s="11" t="s">
        <v>70</v>
      </c>
      <c r="AY599" s="174" t="s">
        <v>111</v>
      </c>
    </row>
    <row r="600" s="12" customFormat="1">
      <c r="B600" s="181"/>
      <c r="D600" s="170" t="s">
        <v>122</v>
      </c>
      <c r="E600" s="182" t="s">
        <v>1</v>
      </c>
      <c r="F600" s="183" t="s">
        <v>124</v>
      </c>
      <c r="H600" s="184">
        <v>1</v>
      </c>
      <c r="I600" s="185"/>
      <c r="L600" s="181"/>
      <c r="M600" s="186"/>
      <c r="N600" s="187"/>
      <c r="O600" s="187"/>
      <c r="P600" s="187"/>
      <c r="Q600" s="187"/>
      <c r="R600" s="187"/>
      <c r="S600" s="187"/>
      <c r="T600" s="188"/>
      <c r="AT600" s="182" t="s">
        <v>122</v>
      </c>
      <c r="AU600" s="182" t="s">
        <v>80</v>
      </c>
      <c r="AV600" s="12" t="s">
        <v>118</v>
      </c>
      <c r="AW600" s="12" t="s">
        <v>32</v>
      </c>
      <c r="AX600" s="12" t="s">
        <v>78</v>
      </c>
      <c r="AY600" s="182" t="s">
        <v>111</v>
      </c>
    </row>
    <row r="601" s="1" customFormat="1" ht="16.5" customHeight="1">
      <c r="B601" s="157"/>
      <c r="C601" s="158" t="s">
        <v>735</v>
      </c>
      <c r="D601" s="158" t="s">
        <v>113</v>
      </c>
      <c r="E601" s="159" t="s">
        <v>736</v>
      </c>
      <c r="F601" s="160" t="s">
        <v>737</v>
      </c>
      <c r="G601" s="161" t="s">
        <v>324</v>
      </c>
      <c r="H601" s="162">
        <v>5</v>
      </c>
      <c r="I601" s="163"/>
      <c r="J601" s="164">
        <f>ROUND(I601*H601,2)</f>
        <v>0</v>
      </c>
      <c r="K601" s="160" t="s">
        <v>117</v>
      </c>
      <c r="L601" s="33"/>
      <c r="M601" s="165" t="s">
        <v>1</v>
      </c>
      <c r="N601" s="166" t="s">
        <v>41</v>
      </c>
      <c r="O601" s="63"/>
      <c r="P601" s="167">
        <f>O601*H601</f>
        <v>0</v>
      </c>
      <c r="Q601" s="167">
        <v>0</v>
      </c>
      <c r="R601" s="167">
        <f>Q601*H601</f>
        <v>0</v>
      </c>
      <c r="S601" s="167">
        <v>0.14999999999999999</v>
      </c>
      <c r="T601" s="168">
        <f>S601*H601</f>
        <v>0.75</v>
      </c>
      <c r="AR601" s="15" t="s">
        <v>118</v>
      </c>
      <c r="AT601" s="15" t="s">
        <v>113</v>
      </c>
      <c r="AU601" s="15" t="s">
        <v>80</v>
      </c>
      <c r="AY601" s="15" t="s">
        <v>111</v>
      </c>
      <c r="BE601" s="169">
        <f>IF(N601="základní",J601,0)</f>
        <v>0</v>
      </c>
      <c r="BF601" s="169">
        <f>IF(N601="snížená",J601,0)</f>
        <v>0</v>
      </c>
      <c r="BG601" s="169">
        <f>IF(N601="zákl. přenesená",J601,0)</f>
        <v>0</v>
      </c>
      <c r="BH601" s="169">
        <f>IF(N601="sníž. přenesená",J601,0)</f>
        <v>0</v>
      </c>
      <c r="BI601" s="169">
        <f>IF(N601="nulová",J601,0)</f>
        <v>0</v>
      </c>
      <c r="BJ601" s="15" t="s">
        <v>78</v>
      </c>
      <c r="BK601" s="169">
        <f>ROUND(I601*H601,2)</f>
        <v>0</v>
      </c>
      <c r="BL601" s="15" t="s">
        <v>118</v>
      </c>
      <c r="BM601" s="15" t="s">
        <v>738</v>
      </c>
    </row>
    <row r="602" s="1" customFormat="1">
      <c r="B602" s="33"/>
      <c r="D602" s="170" t="s">
        <v>120</v>
      </c>
      <c r="F602" s="171" t="s">
        <v>739</v>
      </c>
      <c r="I602" s="103"/>
      <c r="L602" s="33"/>
      <c r="M602" s="172"/>
      <c r="N602" s="63"/>
      <c r="O602" s="63"/>
      <c r="P602" s="63"/>
      <c r="Q602" s="63"/>
      <c r="R602" s="63"/>
      <c r="S602" s="63"/>
      <c r="T602" s="64"/>
      <c r="AT602" s="15" t="s">
        <v>120</v>
      </c>
      <c r="AU602" s="15" t="s">
        <v>80</v>
      </c>
    </row>
    <row r="603" s="11" customFormat="1">
      <c r="B603" s="173"/>
      <c r="D603" s="170" t="s">
        <v>122</v>
      </c>
      <c r="E603" s="174" t="s">
        <v>1</v>
      </c>
      <c r="F603" s="175" t="s">
        <v>722</v>
      </c>
      <c r="H603" s="176">
        <v>5</v>
      </c>
      <c r="I603" s="177"/>
      <c r="L603" s="173"/>
      <c r="M603" s="178"/>
      <c r="N603" s="179"/>
      <c r="O603" s="179"/>
      <c r="P603" s="179"/>
      <c r="Q603" s="179"/>
      <c r="R603" s="179"/>
      <c r="S603" s="179"/>
      <c r="T603" s="180"/>
      <c r="AT603" s="174" t="s">
        <v>122</v>
      </c>
      <c r="AU603" s="174" t="s">
        <v>80</v>
      </c>
      <c r="AV603" s="11" t="s">
        <v>80</v>
      </c>
      <c r="AW603" s="11" t="s">
        <v>32</v>
      </c>
      <c r="AX603" s="11" t="s">
        <v>70</v>
      </c>
      <c r="AY603" s="174" t="s">
        <v>111</v>
      </c>
    </row>
    <row r="604" s="12" customFormat="1">
      <c r="B604" s="181"/>
      <c r="D604" s="170" t="s">
        <v>122</v>
      </c>
      <c r="E604" s="182" t="s">
        <v>1</v>
      </c>
      <c r="F604" s="183" t="s">
        <v>124</v>
      </c>
      <c r="H604" s="184">
        <v>5</v>
      </c>
      <c r="I604" s="185"/>
      <c r="L604" s="181"/>
      <c r="M604" s="186"/>
      <c r="N604" s="187"/>
      <c r="O604" s="187"/>
      <c r="P604" s="187"/>
      <c r="Q604" s="187"/>
      <c r="R604" s="187"/>
      <c r="S604" s="187"/>
      <c r="T604" s="188"/>
      <c r="AT604" s="182" t="s">
        <v>122</v>
      </c>
      <c r="AU604" s="182" t="s">
        <v>80</v>
      </c>
      <c r="AV604" s="12" t="s">
        <v>118</v>
      </c>
      <c r="AW604" s="12" t="s">
        <v>32</v>
      </c>
      <c r="AX604" s="12" t="s">
        <v>78</v>
      </c>
      <c r="AY604" s="182" t="s">
        <v>111</v>
      </c>
    </row>
    <row r="605" s="1" customFormat="1" ht="16.5" customHeight="1">
      <c r="B605" s="157"/>
      <c r="C605" s="158" t="s">
        <v>740</v>
      </c>
      <c r="D605" s="158" t="s">
        <v>113</v>
      </c>
      <c r="E605" s="159" t="s">
        <v>741</v>
      </c>
      <c r="F605" s="160" t="s">
        <v>742</v>
      </c>
      <c r="G605" s="161" t="s">
        <v>324</v>
      </c>
      <c r="H605" s="162">
        <v>3</v>
      </c>
      <c r="I605" s="163"/>
      <c r="J605" s="164">
        <f>ROUND(I605*H605,2)</f>
        <v>0</v>
      </c>
      <c r="K605" s="160" t="s">
        <v>117</v>
      </c>
      <c r="L605" s="33"/>
      <c r="M605" s="165" t="s">
        <v>1</v>
      </c>
      <c r="N605" s="166" t="s">
        <v>41</v>
      </c>
      <c r="O605" s="63"/>
      <c r="P605" s="167">
        <f>O605*H605</f>
        <v>0</v>
      </c>
      <c r="Q605" s="167">
        <v>0.21734000000000001</v>
      </c>
      <c r="R605" s="167">
        <f>Q605*H605</f>
        <v>0.65202000000000004</v>
      </c>
      <c r="S605" s="167">
        <v>0</v>
      </c>
      <c r="T605" s="168">
        <f>S605*H605</f>
        <v>0</v>
      </c>
      <c r="AR605" s="15" t="s">
        <v>118</v>
      </c>
      <c r="AT605" s="15" t="s">
        <v>113</v>
      </c>
      <c r="AU605" s="15" t="s">
        <v>80</v>
      </c>
      <c r="AY605" s="15" t="s">
        <v>111</v>
      </c>
      <c r="BE605" s="169">
        <f>IF(N605="základní",J605,0)</f>
        <v>0</v>
      </c>
      <c r="BF605" s="169">
        <f>IF(N605="snížená",J605,0)</f>
        <v>0</v>
      </c>
      <c r="BG605" s="169">
        <f>IF(N605="zákl. přenesená",J605,0)</f>
        <v>0</v>
      </c>
      <c r="BH605" s="169">
        <f>IF(N605="sníž. přenesená",J605,0)</f>
        <v>0</v>
      </c>
      <c r="BI605" s="169">
        <f>IF(N605="nulová",J605,0)</f>
        <v>0</v>
      </c>
      <c r="BJ605" s="15" t="s">
        <v>78</v>
      </c>
      <c r="BK605" s="169">
        <f>ROUND(I605*H605,2)</f>
        <v>0</v>
      </c>
      <c r="BL605" s="15" t="s">
        <v>118</v>
      </c>
      <c r="BM605" s="15" t="s">
        <v>743</v>
      </c>
    </row>
    <row r="606" s="1" customFormat="1">
      <c r="B606" s="33"/>
      <c r="D606" s="170" t="s">
        <v>120</v>
      </c>
      <c r="F606" s="171" t="s">
        <v>742</v>
      </c>
      <c r="I606" s="103"/>
      <c r="L606" s="33"/>
      <c r="M606" s="172"/>
      <c r="N606" s="63"/>
      <c r="O606" s="63"/>
      <c r="P606" s="63"/>
      <c r="Q606" s="63"/>
      <c r="R606" s="63"/>
      <c r="S606" s="63"/>
      <c r="T606" s="64"/>
      <c r="AT606" s="15" t="s">
        <v>120</v>
      </c>
      <c r="AU606" s="15" t="s">
        <v>80</v>
      </c>
    </row>
    <row r="607" s="11" customFormat="1">
      <c r="B607" s="173"/>
      <c r="D607" s="170" t="s">
        <v>122</v>
      </c>
      <c r="E607" s="174" t="s">
        <v>1</v>
      </c>
      <c r="F607" s="175" t="s">
        <v>476</v>
      </c>
      <c r="H607" s="176">
        <v>3</v>
      </c>
      <c r="I607" s="177"/>
      <c r="L607" s="173"/>
      <c r="M607" s="178"/>
      <c r="N607" s="179"/>
      <c r="O607" s="179"/>
      <c r="P607" s="179"/>
      <c r="Q607" s="179"/>
      <c r="R607" s="179"/>
      <c r="S607" s="179"/>
      <c r="T607" s="180"/>
      <c r="AT607" s="174" t="s">
        <v>122</v>
      </c>
      <c r="AU607" s="174" t="s">
        <v>80</v>
      </c>
      <c r="AV607" s="11" t="s">
        <v>80</v>
      </c>
      <c r="AW607" s="11" t="s">
        <v>32</v>
      </c>
      <c r="AX607" s="11" t="s">
        <v>70</v>
      </c>
      <c r="AY607" s="174" t="s">
        <v>111</v>
      </c>
    </row>
    <row r="608" s="12" customFormat="1">
      <c r="B608" s="181"/>
      <c r="D608" s="170" t="s">
        <v>122</v>
      </c>
      <c r="E608" s="182" t="s">
        <v>1</v>
      </c>
      <c r="F608" s="183" t="s">
        <v>124</v>
      </c>
      <c r="H608" s="184">
        <v>3</v>
      </c>
      <c r="I608" s="185"/>
      <c r="L608" s="181"/>
      <c r="M608" s="186"/>
      <c r="N608" s="187"/>
      <c r="O608" s="187"/>
      <c r="P608" s="187"/>
      <c r="Q608" s="187"/>
      <c r="R608" s="187"/>
      <c r="S608" s="187"/>
      <c r="T608" s="188"/>
      <c r="AT608" s="182" t="s">
        <v>122</v>
      </c>
      <c r="AU608" s="182" t="s">
        <v>80</v>
      </c>
      <c r="AV608" s="12" t="s">
        <v>118</v>
      </c>
      <c r="AW608" s="12" t="s">
        <v>32</v>
      </c>
      <c r="AX608" s="12" t="s">
        <v>78</v>
      </c>
      <c r="AY608" s="182" t="s">
        <v>111</v>
      </c>
    </row>
    <row r="609" s="1" customFormat="1" ht="16.5" customHeight="1">
      <c r="B609" s="157"/>
      <c r="C609" s="189" t="s">
        <v>744</v>
      </c>
      <c r="D609" s="189" t="s">
        <v>266</v>
      </c>
      <c r="E609" s="190" t="s">
        <v>745</v>
      </c>
      <c r="F609" s="191" t="s">
        <v>746</v>
      </c>
      <c r="G609" s="192" t="s">
        <v>324</v>
      </c>
      <c r="H609" s="193">
        <v>3</v>
      </c>
      <c r="I609" s="194"/>
      <c r="J609" s="195">
        <f>ROUND(I609*H609,2)</f>
        <v>0</v>
      </c>
      <c r="K609" s="191" t="s">
        <v>146</v>
      </c>
      <c r="L609" s="196"/>
      <c r="M609" s="197" t="s">
        <v>1</v>
      </c>
      <c r="N609" s="198" t="s">
        <v>41</v>
      </c>
      <c r="O609" s="63"/>
      <c r="P609" s="167">
        <f>O609*H609</f>
        <v>0</v>
      </c>
      <c r="Q609" s="167">
        <v>0.050599999999999999</v>
      </c>
      <c r="R609" s="167">
        <f>Q609*H609</f>
        <v>0.15179999999999999</v>
      </c>
      <c r="S609" s="167">
        <v>0</v>
      </c>
      <c r="T609" s="168">
        <f>S609*H609</f>
        <v>0</v>
      </c>
      <c r="AR609" s="15" t="s">
        <v>159</v>
      </c>
      <c r="AT609" s="15" t="s">
        <v>266</v>
      </c>
      <c r="AU609" s="15" t="s">
        <v>80</v>
      </c>
      <c r="AY609" s="15" t="s">
        <v>111</v>
      </c>
      <c r="BE609" s="169">
        <f>IF(N609="základní",J609,0)</f>
        <v>0</v>
      </c>
      <c r="BF609" s="169">
        <f>IF(N609="snížená",J609,0)</f>
        <v>0</v>
      </c>
      <c r="BG609" s="169">
        <f>IF(N609="zákl. přenesená",J609,0)</f>
        <v>0</v>
      </c>
      <c r="BH609" s="169">
        <f>IF(N609="sníž. přenesená",J609,0)</f>
        <v>0</v>
      </c>
      <c r="BI609" s="169">
        <f>IF(N609="nulová",J609,0)</f>
        <v>0</v>
      </c>
      <c r="BJ609" s="15" t="s">
        <v>78</v>
      </c>
      <c r="BK609" s="169">
        <f>ROUND(I609*H609,2)</f>
        <v>0</v>
      </c>
      <c r="BL609" s="15" t="s">
        <v>118</v>
      </c>
      <c r="BM609" s="15" t="s">
        <v>747</v>
      </c>
    </row>
    <row r="610" s="1" customFormat="1">
      <c r="B610" s="33"/>
      <c r="D610" s="170" t="s">
        <v>120</v>
      </c>
      <c r="F610" s="171" t="s">
        <v>746</v>
      </c>
      <c r="I610" s="103"/>
      <c r="L610" s="33"/>
      <c r="M610" s="172"/>
      <c r="N610" s="63"/>
      <c r="O610" s="63"/>
      <c r="P610" s="63"/>
      <c r="Q610" s="63"/>
      <c r="R610" s="63"/>
      <c r="S610" s="63"/>
      <c r="T610" s="64"/>
      <c r="AT610" s="15" t="s">
        <v>120</v>
      </c>
      <c r="AU610" s="15" t="s">
        <v>80</v>
      </c>
    </row>
    <row r="611" s="11" customFormat="1">
      <c r="B611" s="173"/>
      <c r="D611" s="170" t="s">
        <v>122</v>
      </c>
      <c r="E611" s="174" t="s">
        <v>1</v>
      </c>
      <c r="F611" s="175" t="s">
        <v>476</v>
      </c>
      <c r="H611" s="176">
        <v>3</v>
      </c>
      <c r="I611" s="177"/>
      <c r="L611" s="173"/>
      <c r="M611" s="178"/>
      <c r="N611" s="179"/>
      <c r="O611" s="179"/>
      <c r="P611" s="179"/>
      <c r="Q611" s="179"/>
      <c r="R611" s="179"/>
      <c r="S611" s="179"/>
      <c r="T611" s="180"/>
      <c r="AT611" s="174" t="s">
        <v>122</v>
      </c>
      <c r="AU611" s="174" t="s">
        <v>80</v>
      </c>
      <c r="AV611" s="11" t="s">
        <v>80</v>
      </c>
      <c r="AW611" s="11" t="s">
        <v>32</v>
      </c>
      <c r="AX611" s="11" t="s">
        <v>70</v>
      </c>
      <c r="AY611" s="174" t="s">
        <v>111</v>
      </c>
    </row>
    <row r="612" s="12" customFormat="1">
      <c r="B612" s="181"/>
      <c r="D612" s="170" t="s">
        <v>122</v>
      </c>
      <c r="E612" s="182" t="s">
        <v>1</v>
      </c>
      <c r="F612" s="183" t="s">
        <v>124</v>
      </c>
      <c r="H612" s="184">
        <v>3</v>
      </c>
      <c r="I612" s="185"/>
      <c r="L612" s="181"/>
      <c r="M612" s="186"/>
      <c r="N612" s="187"/>
      <c r="O612" s="187"/>
      <c r="P612" s="187"/>
      <c r="Q612" s="187"/>
      <c r="R612" s="187"/>
      <c r="S612" s="187"/>
      <c r="T612" s="188"/>
      <c r="AT612" s="182" t="s">
        <v>122</v>
      </c>
      <c r="AU612" s="182" t="s">
        <v>80</v>
      </c>
      <c r="AV612" s="12" t="s">
        <v>118</v>
      </c>
      <c r="AW612" s="12" t="s">
        <v>32</v>
      </c>
      <c r="AX612" s="12" t="s">
        <v>78</v>
      </c>
      <c r="AY612" s="182" t="s">
        <v>111</v>
      </c>
    </row>
    <row r="613" s="1" customFormat="1" ht="16.5" customHeight="1">
      <c r="B613" s="157"/>
      <c r="C613" s="158" t="s">
        <v>748</v>
      </c>
      <c r="D613" s="158" t="s">
        <v>113</v>
      </c>
      <c r="E613" s="159" t="s">
        <v>749</v>
      </c>
      <c r="F613" s="160" t="s">
        <v>750</v>
      </c>
      <c r="G613" s="161" t="s">
        <v>324</v>
      </c>
      <c r="H613" s="162">
        <v>3</v>
      </c>
      <c r="I613" s="163"/>
      <c r="J613" s="164">
        <f>ROUND(I613*H613,2)</f>
        <v>0</v>
      </c>
      <c r="K613" s="160" t="s">
        <v>117</v>
      </c>
      <c r="L613" s="33"/>
      <c r="M613" s="165" t="s">
        <v>1</v>
      </c>
      <c r="N613" s="166" t="s">
        <v>41</v>
      </c>
      <c r="O613" s="63"/>
      <c r="P613" s="167">
        <f>O613*H613</f>
        <v>0</v>
      </c>
      <c r="Q613" s="167">
        <v>0.42368</v>
      </c>
      <c r="R613" s="167">
        <f>Q613*H613</f>
        <v>1.27104</v>
      </c>
      <c r="S613" s="167">
        <v>0</v>
      </c>
      <c r="T613" s="168">
        <f>S613*H613</f>
        <v>0</v>
      </c>
      <c r="AR613" s="15" t="s">
        <v>118</v>
      </c>
      <c r="AT613" s="15" t="s">
        <v>113</v>
      </c>
      <c r="AU613" s="15" t="s">
        <v>80</v>
      </c>
      <c r="AY613" s="15" t="s">
        <v>111</v>
      </c>
      <c r="BE613" s="169">
        <f>IF(N613="základní",J613,0)</f>
        <v>0</v>
      </c>
      <c r="BF613" s="169">
        <f>IF(N613="snížená",J613,0)</f>
        <v>0</v>
      </c>
      <c r="BG613" s="169">
        <f>IF(N613="zákl. přenesená",J613,0)</f>
        <v>0</v>
      </c>
      <c r="BH613" s="169">
        <f>IF(N613="sníž. přenesená",J613,0)</f>
        <v>0</v>
      </c>
      <c r="BI613" s="169">
        <f>IF(N613="nulová",J613,0)</f>
        <v>0</v>
      </c>
      <c r="BJ613" s="15" t="s">
        <v>78</v>
      </c>
      <c r="BK613" s="169">
        <f>ROUND(I613*H613,2)</f>
        <v>0</v>
      </c>
      <c r="BL613" s="15" t="s">
        <v>118</v>
      </c>
      <c r="BM613" s="15" t="s">
        <v>751</v>
      </c>
    </row>
    <row r="614" s="1" customFormat="1">
      <c r="B614" s="33"/>
      <c r="D614" s="170" t="s">
        <v>120</v>
      </c>
      <c r="F614" s="171" t="s">
        <v>752</v>
      </c>
      <c r="I614" s="103"/>
      <c r="L614" s="33"/>
      <c r="M614" s="172"/>
      <c r="N614" s="63"/>
      <c r="O614" s="63"/>
      <c r="P614" s="63"/>
      <c r="Q614" s="63"/>
      <c r="R614" s="63"/>
      <c r="S614" s="63"/>
      <c r="T614" s="64"/>
      <c r="AT614" s="15" t="s">
        <v>120</v>
      </c>
      <c r="AU614" s="15" t="s">
        <v>80</v>
      </c>
    </row>
    <row r="615" s="11" customFormat="1">
      <c r="B615" s="173"/>
      <c r="D615" s="170" t="s">
        <v>122</v>
      </c>
      <c r="E615" s="174" t="s">
        <v>1</v>
      </c>
      <c r="F615" s="175" t="s">
        <v>476</v>
      </c>
      <c r="H615" s="176">
        <v>3</v>
      </c>
      <c r="I615" s="177"/>
      <c r="L615" s="173"/>
      <c r="M615" s="178"/>
      <c r="N615" s="179"/>
      <c r="O615" s="179"/>
      <c r="P615" s="179"/>
      <c r="Q615" s="179"/>
      <c r="R615" s="179"/>
      <c r="S615" s="179"/>
      <c r="T615" s="180"/>
      <c r="AT615" s="174" t="s">
        <v>122</v>
      </c>
      <c r="AU615" s="174" t="s">
        <v>80</v>
      </c>
      <c r="AV615" s="11" t="s">
        <v>80</v>
      </c>
      <c r="AW615" s="11" t="s">
        <v>32</v>
      </c>
      <c r="AX615" s="11" t="s">
        <v>70</v>
      </c>
      <c r="AY615" s="174" t="s">
        <v>111</v>
      </c>
    </row>
    <row r="616" s="12" customFormat="1">
      <c r="B616" s="181"/>
      <c r="D616" s="170" t="s">
        <v>122</v>
      </c>
      <c r="E616" s="182" t="s">
        <v>1</v>
      </c>
      <c r="F616" s="183" t="s">
        <v>124</v>
      </c>
      <c r="H616" s="184">
        <v>3</v>
      </c>
      <c r="I616" s="185"/>
      <c r="L616" s="181"/>
      <c r="M616" s="186"/>
      <c r="N616" s="187"/>
      <c r="O616" s="187"/>
      <c r="P616" s="187"/>
      <c r="Q616" s="187"/>
      <c r="R616" s="187"/>
      <c r="S616" s="187"/>
      <c r="T616" s="188"/>
      <c r="AT616" s="182" t="s">
        <v>122</v>
      </c>
      <c r="AU616" s="182" t="s">
        <v>80</v>
      </c>
      <c r="AV616" s="12" t="s">
        <v>118</v>
      </c>
      <c r="AW616" s="12" t="s">
        <v>32</v>
      </c>
      <c r="AX616" s="12" t="s">
        <v>78</v>
      </c>
      <c r="AY616" s="182" t="s">
        <v>111</v>
      </c>
    </row>
    <row r="617" s="1" customFormat="1" ht="16.5" customHeight="1">
      <c r="B617" s="157"/>
      <c r="C617" s="158" t="s">
        <v>753</v>
      </c>
      <c r="D617" s="158" t="s">
        <v>113</v>
      </c>
      <c r="E617" s="159" t="s">
        <v>754</v>
      </c>
      <c r="F617" s="160" t="s">
        <v>755</v>
      </c>
      <c r="G617" s="161" t="s">
        <v>324</v>
      </c>
      <c r="H617" s="162">
        <v>5</v>
      </c>
      <c r="I617" s="163"/>
      <c r="J617" s="164">
        <f>ROUND(I617*H617,2)</f>
        <v>0</v>
      </c>
      <c r="K617" s="160" t="s">
        <v>117</v>
      </c>
      <c r="L617" s="33"/>
      <c r="M617" s="165" t="s">
        <v>1</v>
      </c>
      <c r="N617" s="166" t="s">
        <v>41</v>
      </c>
      <c r="O617" s="63"/>
      <c r="P617" s="167">
        <f>O617*H617</f>
        <v>0</v>
      </c>
      <c r="Q617" s="167">
        <v>0</v>
      </c>
      <c r="R617" s="167">
        <f>Q617*H617</f>
        <v>0</v>
      </c>
      <c r="S617" s="167">
        <v>0.14999999999999999</v>
      </c>
      <c r="T617" s="168">
        <f>S617*H617</f>
        <v>0.75</v>
      </c>
      <c r="AR617" s="15" t="s">
        <v>118</v>
      </c>
      <c r="AT617" s="15" t="s">
        <v>113</v>
      </c>
      <c r="AU617" s="15" t="s">
        <v>80</v>
      </c>
      <c r="AY617" s="15" t="s">
        <v>111</v>
      </c>
      <c r="BE617" s="169">
        <f>IF(N617="základní",J617,0)</f>
        <v>0</v>
      </c>
      <c r="BF617" s="169">
        <f>IF(N617="snížená",J617,0)</f>
        <v>0</v>
      </c>
      <c r="BG617" s="169">
        <f>IF(N617="zákl. přenesená",J617,0)</f>
        <v>0</v>
      </c>
      <c r="BH617" s="169">
        <f>IF(N617="sníž. přenesená",J617,0)</f>
        <v>0</v>
      </c>
      <c r="BI617" s="169">
        <f>IF(N617="nulová",J617,0)</f>
        <v>0</v>
      </c>
      <c r="BJ617" s="15" t="s">
        <v>78</v>
      </c>
      <c r="BK617" s="169">
        <f>ROUND(I617*H617,2)</f>
        <v>0</v>
      </c>
      <c r="BL617" s="15" t="s">
        <v>118</v>
      </c>
      <c r="BM617" s="15" t="s">
        <v>756</v>
      </c>
    </row>
    <row r="618" s="1" customFormat="1">
      <c r="B618" s="33"/>
      <c r="D618" s="170" t="s">
        <v>120</v>
      </c>
      <c r="F618" s="171" t="s">
        <v>757</v>
      </c>
      <c r="I618" s="103"/>
      <c r="L618" s="33"/>
      <c r="M618" s="172"/>
      <c r="N618" s="63"/>
      <c r="O618" s="63"/>
      <c r="P618" s="63"/>
      <c r="Q618" s="63"/>
      <c r="R618" s="63"/>
      <c r="S618" s="63"/>
      <c r="T618" s="64"/>
      <c r="AT618" s="15" t="s">
        <v>120</v>
      </c>
      <c r="AU618" s="15" t="s">
        <v>80</v>
      </c>
    </row>
    <row r="619" s="11" customFormat="1">
      <c r="B619" s="173"/>
      <c r="D619" s="170" t="s">
        <v>122</v>
      </c>
      <c r="E619" s="174" t="s">
        <v>1</v>
      </c>
      <c r="F619" s="175" t="s">
        <v>722</v>
      </c>
      <c r="H619" s="176">
        <v>5</v>
      </c>
      <c r="I619" s="177"/>
      <c r="L619" s="173"/>
      <c r="M619" s="178"/>
      <c r="N619" s="179"/>
      <c r="O619" s="179"/>
      <c r="P619" s="179"/>
      <c r="Q619" s="179"/>
      <c r="R619" s="179"/>
      <c r="S619" s="179"/>
      <c r="T619" s="180"/>
      <c r="AT619" s="174" t="s">
        <v>122</v>
      </c>
      <c r="AU619" s="174" t="s">
        <v>80</v>
      </c>
      <c r="AV619" s="11" t="s">
        <v>80</v>
      </c>
      <c r="AW619" s="11" t="s">
        <v>32</v>
      </c>
      <c r="AX619" s="11" t="s">
        <v>70</v>
      </c>
      <c r="AY619" s="174" t="s">
        <v>111</v>
      </c>
    </row>
    <row r="620" s="12" customFormat="1">
      <c r="B620" s="181"/>
      <c r="D620" s="170" t="s">
        <v>122</v>
      </c>
      <c r="E620" s="182" t="s">
        <v>1</v>
      </c>
      <c r="F620" s="183" t="s">
        <v>124</v>
      </c>
      <c r="H620" s="184">
        <v>5</v>
      </c>
      <c r="I620" s="185"/>
      <c r="L620" s="181"/>
      <c r="M620" s="186"/>
      <c r="N620" s="187"/>
      <c r="O620" s="187"/>
      <c r="P620" s="187"/>
      <c r="Q620" s="187"/>
      <c r="R620" s="187"/>
      <c r="S620" s="187"/>
      <c r="T620" s="188"/>
      <c r="AT620" s="182" t="s">
        <v>122</v>
      </c>
      <c r="AU620" s="182" t="s">
        <v>80</v>
      </c>
      <c r="AV620" s="12" t="s">
        <v>118</v>
      </c>
      <c r="AW620" s="12" t="s">
        <v>32</v>
      </c>
      <c r="AX620" s="12" t="s">
        <v>78</v>
      </c>
      <c r="AY620" s="182" t="s">
        <v>111</v>
      </c>
    </row>
    <row r="621" s="1" customFormat="1" ht="16.5" customHeight="1">
      <c r="B621" s="157"/>
      <c r="C621" s="158" t="s">
        <v>758</v>
      </c>
      <c r="D621" s="158" t="s">
        <v>113</v>
      </c>
      <c r="E621" s="159" t="s">
        <v>759</v>
      </c>
      <c r="F621" s="160" t="s">
        <v>760</v>
      </c>
      <c r="G621" s="161" t="s">
        <v>324</v>
      </c>
      <c r="H621" s="162">
        <v>9</v>
      </c>
      <c r="I621" s="163"/>
      <c r="J621" s="164">
        <f>ROUND(I621*H621,2)</f>
        <v>0</v>
      </c>
      <c r="K621" s="160" t="s">
        <v>117</v>
      </c>
      <c r="L621" s="33"/>
      <c r="M621" s="165" t="s">
        <v>1</v>
      </c>
      <c r="N621" s="166" t="s">
        <v>41</v>
      </c>
      <c r="O621" s="63"/>
      <c r="P621" s="167">
        <f>O621*H621</f>
        <v>0</v>
      </c>
      <c r="Q621" s="167">
        <v>0.42080000000000001</v>
      </c>
      <c r="R621" s="167">
        <f>Q621*H621</f>
        <v>3.7871999999999999</v>
      </c>
      <c r="S621" s="167">
        <v>0</v>
      </c>
      <c r="T621" s="168">
        <f>S621*H621</f>
        <v>0</v>
      </c>
      <c r="AR621" s="15" t="s">
        <v>118</v>
      </c>
      <c r="AT621" s="15" t="s">
        <v>113</v>
      </c>
      <c r="AU621" s="15" t="s">
        <v>80</v>
      </c>
      <c r="AY621" s="15" t="s">
        <v>111</v>
      </c>
      <c r="BE621" s="169">
        <f>IF(N621="základní",J621,0)</f>
        <v>0</v>
      </c>
      <c r="BF621" s="169">
        <f>IF(N621="snížená",J621,0)</f>
        <v>0</v>
      </c>
      <c r="BG621" s="169">
        <f>IF(N621="zákl. přenesená",J621,0)</f>
        <v>0</v>
      </c>
      <c r="BH621" s="169">
        <f>IF(N621="sníž. přenesená",J621,0)</f>
        <v>0</v>
      </c>
      <c r="BI621" s="169">
        <f>IF(N621="nulová",J621,0)</f>
        <v>0</v>
      </c>
      <c r="BJ621" s="15" t="s">
        <v>78</v>
      </c>
      <c r="BK621" s="169">
        <f>ROUND(I621*H621,2)</f>
        <v>0</v>
      </c>
      <c r="BL621" s="15" t="s">
        <v>118</v>
      </c>
      <c r="BM621" s="15" t="s">
        <v>761</v>
      </c>
    </row>
    <row r="622" s="1" customFormat="1">
      <c r="B622" s="33"/>
      <c r="D622" s="170" t="s">
        <v>120</v>
      </c>
      <c r="F622" s="171" t="s">
        <v>762</v>
      </c>
      <c r="I622" s="103"/>
      <c r="L622" s="33"/>
      <c r="M622" s="172"/>
      <c r="N622" s="63"/>
      <c r="O622" s="63"/>
      <c r="P622" s="63"/>
      <c r="Q622" s="63"/>
      <c r="R622" s="63"/>
      <c r="S622" s="63"/>
      <c r="T622" s="64"/>
      <c r="AT622" s="15" t="s">
        <v>120</v>
      </c>
      <c r="AU622" s="15" t="s">
        <v>80</v>
      </c>
    </row>
    <row r="623" s="11" customFormat="1">
      <c r="B623" s="173"/>
      <c r="D623" s="170" t="s">
        <v>122</v>
      </c>
      <c r="E623" s="174" t="s">
        <v>1</v>
      </c>
      <c r="F623" s="175" t="s">
        <v>633</v>
      </c>
      <c r="H623" s="176">
        <v>9</v>
      </c>
      <c r="I623" s="177"/>
      <c r="L623" s="173"/>
      <c r="M623" s="178"/>
      <c r="N623" s="179"/>
      <c r="O623" s="179"/>
      <c r="P623" s="179"/>
      <c r="Q623" s="179"/>
      <c r="R623" s="179"/>
      <c r="S623" s="179"/>
      <c r="T623" s="180"/>
      <c r="AT623" s="174" t="s">
        <v>122</v>
      </c>
      <c r="AU623" s="174" t="s">
        <v>80</v>
      </c>
      <c r="AV623" s="11" t="s">
        <v>80</v>
      </c>
      <c r="AW623" s="11" t="s">
        <v>32</v>
      </c>
      <c r="AX623" s="11" t="s">
        <v>70</v>
      </c>
      <c r="AY623" s="174" t="s">
        <v>111</v>
      </c>
    </row>
    <row r="624" s="12" customFormat="1">
      <c r="B624" s="181"/>
      <c r="D624" s="170" t="s">
        <v>122</v>
      </c>
      <c r="E624" s="182" t="s">
        <v>1</v>
      </c>
      <c r="F624" s="183" t="s">
        <v>124</v>
      </c>
      <c r="H624" s="184">
        <v>9</v>
      </c>
      <c r="I624" s="185"/>
      <c r="L624" s="181"/>
      <c r="M624" s="186"/>
      <c r="N624" s="187"/>
      <c r="O624" s="187"/>
      <c r="P624" s="187"/>
      <c r="Q624" s="187"/>
      <c r="R624" s="187"/>
      <c r="S624" s="187"/>
      <c r="T624" s="188"/>
      <c r="AT624" s="182" t="s">
        <v>122</v>
      </c>
      <c r="AU624" s="182" t="s">
        <v>80</v>
      </c>
      <c r="AV624" s="12" t="s">
        <v>118</v>
      </c>
      <c r="AW624" s="12" t="s">
        <v>32</v>
      </c>
      <c r="AX624" s="12" t="s">
        <v>78</v>
      </c>
      <c r="AY624" s="182" t="s">
        <v>111</v>
      </c>
    </row>
    <row r="625" s="1" customFormat="1" ht="16.5" customHeight="1">
      <c r="B625" s="157"/>
      <c r="C625" s="158" t="s">
        <v>763</v>
      </c>
      <c r="D625" s="158" t="s">
        <v>113</v>
      </c>
      <c r="E625" s="159" t="s">
        <v>764</v>
      </c>
      <c r="F625" s="160" t="s">
        <v>765</v>
      </c>
      <c r="G625" s="161" t="s">
        <v>324</v>
      </c>
      <c r="H625" s="162">
        <v>1</v>
      </c>
      <c r="I625" s="163"/>
      <c r="J625" s="164">
        <f>ROUND(I625*H625,2)</f>
        <v>0</v>
      </c>
      <c r="K625" s="160" t="s">
        <v>117</v>
      </c>
      <c r="L625" s="33"/>
      <c r="M625" s="165" t="s">
        <v>1</v>
      </c>
      <c r="N625" s="166" t="s">
        <v>41</v>
      </c>
      <c r="O625" s="63"/>
      <c r="P625" s="167">
        <f>O625*H625</f>
        <v>0</v>
      </c>
      <c r="Q625" s="167">
        <v>0.32973999999999998</v>
      </c>
      <c r="R625" s="167">
        <f>Q625*H625</f>
        <v>0.32973999999999998</v>
      </c>
      <c r="S625" s="167">
        <v>0</v>
      </c>
      <c r="T625" s="168">
        <f>S625*H625</f>
        <v>0</v>
      </c>
      <c r="AR625" s="15" t="s">
        <v>118</v>
      </c>
      <c r="AT625" s="15" t="s">
        <v>113</v>
      </c>
      <c r="AU625" s="15" t="s">
        <v>80</v>
      </c>
      <c r="AY625" s="15" t="s">
        <v>111</v>
      </c>
      <c r="BE625" s="169">
        <f>IF(N625="základní",J625,0)</f>
        <v>0</v>
      </c>
      <c r="BF625" s="169">
        <f>IF(N625="snížená",J625,0)</f>
        <v>0</v>
      </c>
      <c r="BG625" s="169">
        <f>IF(N625="zákl. přenesená",J625,0)</f>
        <v>0</v>
      </c>
      <c r="BH625" s="169">
        <f>IF(N625="sníž. přenesená",J625,0)</f>
        <v>0</v>
      </c>
      <c r="BI625" s="169">
        <f>IF(N625="nulová",J625,0)</f>
        <v>0</v>
      </c>
      <c r="BJ625" s="15" t="s">
        <v>78</v>
      </c>
      <c r="BK625" s="169">
        <f>ROUND(I625*H625,2)</f>
        <v>0</v>
      </c>
      <c r="BL625" s="15" t="s">
        <v>118</v>
      </c>
      <c r="BM625" s="15" t="s">
        <v>766</v>
      </c>
    </row>
    <row r="626" s="1" customFormat="1">
      <c r="B626" s="33"/>
      <c r="D626" s="170" t="s">
        <v>120</v>
      </c>
      <c r="F626" s="171" t="s">
        <v>767</v>
      </c>
      <c r="I626" s="103"/>
      <c r="L626" s="33"/>
      <c r="M626" s="172"/>
      <c r="N626" s="63"/>
      <c r="O626" s="63"/>
      <c r="P626" s="63"/>
      <c r="Q626" s="63"/>
      <c r="R626" s="63"/>
      <c r="S626" s="63"/>
      <c r="T626" s="64"/>
      <c r="AT626" s="15" t="s">
        <v>120</v>
      </c>
      <c r="AU626" s="15" t="s">
        <v>80</v>
      </c>
    </row>
    <row r="627" s="11" customFormat="1">
      <c r="B627" s="173"/>
      <c r="D627" s="170" t="s">
        <v>122</v>
      </c>
      <c r="E627" s="174" t="s">
        <v>1</v>
      </c>
      <c r="F627" s="175" t="s">
        <v>78</v>
      </c>
      <c r="H627" s="176">
        <v>1</v>
      </c>
      <c r="I627" s="177"/>
      <c r="L627" s="173"/>
      <c r="M627" s="178"/>
      <c r="N627" s="179"/>
      <c r="O627" s="179"/>
      <c r="P627" s="179"/>
      <c r="Q627" s="179"/>
      <c r="R627" s="179"/>
      <c r="S627" s="179"/>
      <c r="T627" s="180"/>
      <c r="AT627" s="174" t="s">
        <v>122</v>
      </c>
      <c r="AU627" s="174" t="s">
        <v>80</v>
      </c>
      <c r="AV627" s="11" t="s">
        <v>80</v>
      </c>
      <c r="AW627" s="11" t="s">
        <v>32</v>
      </c>
      <c r="AX627" s="11" t="s">
        <v>70</v>
      </c>
      <c r="AY627" s="174" t="s">
        <v>111</v>
      </c>
    </row>
    <row r="628" s="12" customFormat="1">
      <c r="B628" s="181"/>
      <c r="D628" s="170" t="s">
        <v>122</v>
      </c>
      <c r="E628" s="182" t="s">
        <v>1</v>
      </c>
      <c r="F628" s="183" t="s">
        <v>124</v>
      </c>
      <c r="H628" s="184">
        <v>1</v>
      </c>
      <c r="I628" s="185"/>
      <c r="L628" s="181"/>
      <c r="M628" s="186"/>
      <c r="N628" s="187"/>
      <c r="O628" s="187"/>
      <c r="P628" s="187"/>
      <c r="Q628" s="187"/>
      <c r="R628" s="187"/>
      <c r="S628" s="187"/>
      <c r="T628" s="188"/>
      <c r="AT628" s="182" t="s">
        <v>122</v>
      </c>
      <c r="AU628" s="182" t="s">
        <v>80</v>
      </c>
      <c r="AV628" s="12" t="s">
        <v>118</v>
      </c>
      <c r="AW628" s="12" t="s">
        <v>32</v>
      </c>
      <c r="AX628" s="12" t="s">
        <v>78</v>
      </c>
      <c r="AY628" s="182" t="s">
        <v>111</v>
      </c>
    </row>
    <row r="629" s="1" customFormat="1" ht="16.5" customHeight="1">
      <c r="B629" s="157"/>
      <c r="C629" s="158" t="s">
        <v>768</v>
      </c>
      <c r="D629" s="158" t="s">
        <v>113</v>
      </c>
      <c r="E629" s="159" t="s">
        <v>769</v>
      </c>
      <c r="F629" s="160" t="s">
        <v>770</v>
      </c>
      <c r="G629" s="161" t="s">
        <v>324</v>
      </c>
      <c r="H629" s="162">
        <v>36</v>
      </c>
      <c r="I629" s="163"/>
      <c r="J629" s="164">
        <f>ROUND(I629*H629,2)</f>
        <v>0</v>
      </c>
      <c r="K629" s="160" t="s">
        <v>117</v>
      </c>
      <c r="L629" s="33"/>
      <c r="M629" s="165" t="s">
        <v>1</v>
      </c>
      <c r="N629" s="166" t="s">
        <v>41</v>
      </c>
      <c r="O629" s="63"/>
      <c r="P629" s="167">
        <f>O629*H629</f>
        <v>0</v>
      </c>
      <c r="Q629" s="167">
        <v>0.00068999999999999997</v>
      </c>
      <c r="R629" s="167">
        <f>Q629*H629</f>
        <v>0.024839999999999997</v>
      </c>
      <c r="S629" s="167">
        <v>0</v>
      </c>
      <c r="T629" s="168">
        <f>S629*H629</f>
        <v>0</v>
      </c>
      <c r="AR629" s="15" t="s">
        <v>118</v>
      </c>
      <c r="AT629" s="15" t="s">
        <v>113</v>
      </c>
      <c r="AU629" s="15" t="s">
        <v>80</v>
      </c>
      <c r="AY629" s="15" t="s">
        <v>111</v>
      </c>
      <c r="BE629" s="169">
        <f>IF(N629="základní",J629,0)</f>
        <v>0</v>
      </c>
      <c r="BF629" s="169">
        <f>IF(N629="snížená",J629,0)</f>
        <v>0</v>
      </c>
      <c r="BG629" s="169">
        <f>IF(N629="zákl. přenesená",J629,0)</f>
        <v>0</v>
      </c>
      <c r="BH629" s="169">
        <f>IF(N629="sníž. přenesená",J629,0)</f>
        <v>0</v>
      </c>
      <c r="BI629" s="169">
        <f>IF(N629="nulová",J629,0)</f>
        <v>0</v>
      </c>
      <c r="BJ629" s="15" t="s">
        <v>78</v>
      </c>
      <c r="BK629" s="169">
        <f>ROUND(I629*H629,2)</f>
        <v>0</v>
      </c>
      <c r="BL629" s="15" t="s">
        <v>118</v>
      </c>
      <c r="BM629" s="15" t="s">
        <v>771</v>
      </c>
    </row>
    <row r="630" s="1" customFormat="1">
      <c r="B630" s="33"/>
      <c r="D630" s="170" t="s">
        <v>120</v>
      </c>
      <c r="F630" s="171" t="s">
        <v>772</v>
      </c>
      <c r="I630" s="103"/>
      <c r="L630" s="33"/>
      <c r="M630" s="172"/>
      <c r="N630" s="63"/>
      <c r="O630" s="63"/>
      <c r="P630" s="63"/>
      <c r="Q630" s="63"/>
      <c r="R630" s="63"/>
      <c r="S630" s="63"/>
      <c r="T630" s="64"/>
      <c r="AT630" s="15" t="s">
        <v>120</v>
      </c>
      <c r="AU630" s="15" t="s">
        <v>80</v>
      </c>
    </row>
    <row r="631" s="11" customFormat="1">
      <c r="B631" s="173"/>
      <c r="D631" s="170" t="s">
        <v>122</v>
      </c>
      <c r="E631" s="174" t="s">
        <v>1</v>
      </c>
      <c r="F631" s="175" t="s">
        <v>773</v>
      </c>
      <c r="H631" s="176">
        <v>36</v>
      </c>
      <c r="I631" s="177"/>
      <c r="L631" s="173"/>
      <c r="M631" s="178"/>
      <c r="N631" s="179"/>
      <c r="O631" s="179"/>
      <c r="P631" s="179"/>
      <c r="Q631" s="179"/>
      <c r="R631" s="179"/>
      <c r="S631" s="179"/>
      <c r="T631" s="180"/>
      <c r="AT631" s="174" t="s">
        <v>122</v>
      </c>
      <c r="AU631" s="174" t="s">
        <v>80</v>
      </c>
      <c r="AV631" s="11" t="s">
        <v>80</v>
      </c>
      <c r="AW631" s="11" t="s">
        <v>32</v>
      </c>
      <c r="AX631" s="11" t="s">
        <v>70</v>
      </c>
      <c r="AY631" s="174" t="s">
        <v>111</v>
      </c>
    </row>
    <row r="632" s="12" customFormat="1">
      <c r="B632" s="181"/>
      <c r="D632" s="170" t="s">
        <v>122</v>
      </c>
      <c r="E632" s="182" t="s">
        <v>1</v>
      </c>
      <c r="F632" s="183" t="s">
        <v>124</v>
      </c>
      <c r="H632" s="184">
        <v>36</v>
      </c>
      <c r="I632" s="185"/>
      <c r="L632" s="181"/>
      <c r="M632" s="186"/>
      <c r="N632" s="187"/>
      <c r="O632" s="187"/>
      <c r="P632" s="187"/>
      <c r="Q632" s="187"/>
      <c r="R632" s="187"/>
      <c r="S632" s="187"/>
      <c r="T632" s="188"/>
      <c r="AT632" s="182" t="s">
        <v>122</v>
      </c>
      <c r="AU632" s="182" t="s">
        <v>80</v>
      </c>
      <c r="AV632" s="12" t="s">
        <v>118</v>
      </c>
      <c r="AW632" s="12" t="s">
        <v>32</v>
      </c>
      <c r="AX632" s="12" t="s">
        <v>78</v>
      </c>
      <c r="AY632" s="182" t="s">
        <v>111</v>
      </c>
    </row>
    <row r="633" s="1" customFormat="1" ht="16.5" customHeight="1">
      <c r="B633" s="157"/>
      <c r="C633" s="158" t="s">
        <v>774</v>
      </c>
      <c r="D633" s="158" t="s">
        <v>113</v>
      </c>
      <c r="E633" s="159" t="s">
        <v>775</v>
      </c>
      <c r="F633" s="160" t="s">
        <v>776</v>
      </c>
      <c r="G633" s="161" t="s">
        <v>168</v>
      </c>
      <c r="H633" s="162">
        <v>18.32</v>
      </c>
      <c r="I633" s="163"/>
      <c r="J633" s="164">
        <f>ROUND(I633*H633,2)</f>
        <v>0</v>
      </c>
      <c r="K633" s="160" t="s">
        <v>117</v>
      </c>
      <c r="L633" s="33"/>
      <c r="M633" s="165" t="s">
        <v>1</v>
      </c>
      <c r="N633" s="166" t="s">
        <v>41</v>
      </c>
      <c r="O633" s="63"/>
      <c r="P633" s="167">
        <f>O633*H633</f>
        <v>0</v>
      </c>
      <c r="Q633" s="167">
        <v>0</v>
      </c>
      <c r="R633" s="167">
        <f>Q633*H633</f>
        <v>0</v>
      </c>
      <c r="S633" s="167">
        <v>0</v>
      </c>
      <c r="T633" s="168">
        <f>S633*H633</f>
        <v>0</v>
      </c>
      <c r="AR633" s="15" t="s">
        <v>118</v>
      </c>
      <c r="AT633" s="15" t="s">
        <v>113</v>
      </c>
      <c r="AU633" s="15" t="s">
        <v>80</v>
      </c>
      <c r="AY633" s="15" t="s">
        <v>111</v>
      </c>
      <c r="BE633" s="169">
        <f>IF(N633="základní",J633,0)</f>
        <v>0</v>
      </c>
      <c r="BF633" s="169">
        <f>IF(N633="snížená",J633,0)</f>
        <v>0</v>
      </c>
      <c r="BG633" s="169">
        <f>IF(N633="zákl. přenesená",J633,0)</f>
        <v>0</v>
      </c>
      <c r="BH633" s="169">
        <f>IF(N633="sníž. přenesená",J633,0)</f>
        <v>0</v>
      </c>
      <c r="BI633" s="169">
        <f>IF(N633="nulová",J633,0)</f>
        <v>0</v>
      </c>
      <c r="BJ633" s="15" t="s">
        <v>78</v>
      </c>
      <c r="BK633" s="169">
        <f>ROUND(I633*H633,2)</f>
        <v>0</v>
      </c>
      <c r="BL633" s="15" t="s">
        <v>118</v>
      </c>
      <c r="BM633" s="15" t="s">
        <v>777</v>
      </c>
    </row>
    <row r="634" s="1" customFormat="1">
      <c r="B634" s="33"/>
      <c r="D634" s="170" t="s">
        <v>120</v>
      </c>
      <c r="F634" s="171" t="s">
        <v>778</v>
      </c>
      <c r="I634" s="103"/>
      <c r="L634" s="33"/>
      <c r="M634" s="172"/>
      <c r="N634" s="63"/>
      <c r="O634" s="63"/>
      <c r="P634" s="63"/>
      <c r="Q634" s="63"/>
      <c r="R634" s="63"/>
      <c r="S634" s="63"/>
      <c r="T634" s="64"/>
      <c r="AT634" s="15" t="s">
        <v>120</v>
      </c>
      <c r="AU634" s="15" t="s">
        <v>80</v>
      </c>
    </row>
    <row r="635" s="11" customFormat="1">
      <c r="B635" s="173"/>
      <c r="D635" s="170" t="s">
        <v>122</v>
      </c>
      <c r="E635" s="174" t="s">
        <v>1</v>
      </c>
      <c r="F635" s="175" t="s">
        <v>779</v>
      </c>
      <c r="H635" s="176">
        <v>18.32</v>
      </c>
      <c r="I635" s="177"/>
      <c r="L635" s="173"/>
      <c r="M635" s="178"/>
      <c r="N635" s="179"/>
      <c r="O635" s="179"/>
      <c r="P635" s="179"/>
      <c r="Q635" s="179"/>
      <c r="R635" s="179"/>
      <c r="S635" s="179"/>
      <c r="T635" s="180"/>
      <c r="AT635" s="174" t="s">
        <v>122</v>
      </c>
      <c r="AU635" s="174" t="s">
        <v>80</v>
      </c>
      <c r="AV635" s="11" t="s">
        <v>80</v>
      </c>
      <c r="AW635" s="11" t="s">
        <v>32</v>
      </c>
      <c r="AX635" s="11" t="s">
        <v>70</v>
      </c>
      <c r="AY635" s="174" t="s">
        <v>111</v>
      </c>
    </row>
    <row r="636" s="12" customFormat="1">
      <c r="B636" s="181"/>
      <c r="D636" s="170" t="s">
        <v>122</v>
      </c>
      <c r="E636" s="182" t="s">
        <v>1</v>
      </c>
      <c r="F636" s="183" t="s">
        <v>124</v>
      </c>
      <c r="H636" s="184">
        <v>18.32</v>
      </c>
      <c r="I636" s="185"/>
      <c r="L636" s="181"/>
      <c r="M636" s="186"/>
      <c r="N636" s="187"/>
      <c r="O636" s="187"/>
      <c r="P636" s="187"/>
      <c r="Q636" s="187"/>
      <c r="R636" s="187"/>
      <c r="S636" s="187"/>
      <c r="T636" s="188"/>
      <c r="AT636" s="182" t="s">
        <v>122</v>
      </c>
      <c r="AU636" s="182" t="s">
        <v>80</v>
      </c>
      <c r="AV636" s="12" t="s">
        <v>118</v>
      </c>
      <c r="AW636" s="12" t="s">
        <v>32</v>
      </c>
      <c r="AX636" s="12" t="s">
        <v>78</v>
      </c>
      <c r="AY636" s="182" t="s">
        <v>111</v>
      </c>
    </row>
    <row r="637" s="10" customFormat="1" ht="22.8" customHeight="1">
      <c r="B637" s="144"/>
      <c r="D637" s="145" t="s">
        <v>69</v>
      </c>
      <c r="E637" s="155" t="s">
        <v>780</v>
      </c>
      <c r="F637" s="155" t="s">
        <v>781</v>
      </c>
      <c r="I637" s="147"/>
      <c r="J637" s="156">
        <f>BK637</f>
        <v>0</v>
      </c>
      <c r="L637" s="144"/>
      <c r="M637" s="149"/>
      <c r="N637" s="150"/>
      <c r="O637" s="150"/>
      <c r="P637" s="151">
        <f>SUM(P638:P653)</f>
        <v>0</v>
      </c>
      <c r="Q637" s="150"/>
      <c r="R637" s="151">
        <f>SUM(R638:R653)</f>
        <v>0</v>
      </c>
      <c r="S637" s="150"/>
      <c r="T637" s="152">
        <f>SUM(T638:T653)</f>
        <v>0</v>
      </c>
      <c r="AR637" s="145" t="s">
        <v>78</v>
      </c>
      <c r="AT637" s="153" t="s">
        <v>69</v>
      </c>
      <c r="AU637" s="153" t="s">
        <v>78</v>
      </c>
      <c r="AY637" s="145" t="s">
        <v>111</v>
      </c>
      <c r="BK637" s="154">
        <f>SUM(BK638:BK653)</f>
        <v>0</v>
      </c>
    </row>
    <row r="638" s="1" customFormat="1" ht="16.5" customHeight="1">
      <c r="B638" s="157"/>
      <c r="C638" s="158" t="s">
        <v>782</v>
      </c>
      <c r="D638" s="158" t="s">
        <v>113</v>
      </c>
      <c r="E638" s="159" t="s">
        <v>783</v>
      </c>
      <c r="F638" s="160" t="s">
        <v>784</v>
      </c>
      <c r="G638" s="161" t="s">
        <v>245</v>
      </c>
      <c r="H638" s="162">
        <v>126.869</v>
      </c>
      <c r="I638" s="163"/>
      <c r="J638" s="164">
        <f>ROUND(I638*H638,2)</f>
        <v>0</v>
      </c>
      <c r="K638" s="160" t="s">
        <v>117</v>
      </c>
      <c r="L638" s="33"/>
      <c r="M638" s="165" t="s">
        <v>1</v>
      </c>
      <c r="N638" s="166" t="s">
        <v>41</v>
      </c>
      <c r="O638" s="63"/>
      <c r="P638" s="167">
        <f>O638*H638</f>
        <v>0</v>
      </c>
      <c r="Q638" s="167">
        <v>0</v>
      </c>
      <c r="R638" s="167">
        <f>Q638*H638</f>
        <v>0</v>
      </c>
      <c r="S638" s="167">
        <v>0</v>
      </c>
      <c r="T638" s="168">
        <f>S638*H638</f>
        <v>0</v>
      </c>
      <c r="AR638" s="15" t="s">
        <v>118</v>
      </c>
      <c r="AT638" s="15" t="s">
        <v>113</v>
      </c>
      <c r="AU638" s="15" t="s">
        <v>80</v>
      </c>
      <c r="AY638" s="15" t="s">
        <v>111</v>
      </c>
      <c r="BE638" s="169">
        <f>IF(N638="základní",J638,0)</f>
        <v>0</v>
      </c>
      <c r="BF638" s="169">
        <f>IF(N638="snížená",J638,0)</f>
        <v>0</v>
      </c>
      <c r="BG638" s="169">
        <f>IF(N638="zákl. přenesená",J638,0)</f>
        <v>0</v>
      </c>
      <c r="BH638" s="169">
        <f>IF(N638="sníž. přenesená",J638,0)</f>
        <v>0</v>
      </c>
      <c r="BI638" s="169">
        <f>IF(N638="nulová",J638,0)</f>
        <v>0</v>
      </c>
      <c r="BJ638" s="15" t="s">
        <v>78</v>
      </c>
      <c r="BK638" s="169">
        <f>ROUND(I638*H638,2)</f>
        <v>0</v>
      </c>
      <c r="BL638" s="15" t="s">
        <v>118</v>
      </c>
      <c r="BM638" s="15" t="s">
        <v>785</v>
      </c>
    </row>
    <row r="639" s="1" customFormat="1">
      <c r="B639" s="33"/>
      <c r="D639" s="170" t="s">
        <v>120</v>
      </c>
      <c r="F639" s="171" t="s">
        <v>786</v>
      </c>
      <c r="I639" s="103"/>
      <c r="L639" s="33"/>
      <c r="M639" s="172"/>
      <c r="N639" s="63"/>
      <c r="O639" s="63"/>
      <c r="P639" s="63"/>
      <c r="Q639" s="63"/>
      <c r="R639" s="63"/>
      <c r="S639" s="63"/>
      <c r="T639" s="64"/>
      <c r="AT639" s="15" t="s">
        <v>120</v>
      </c>
      <c r="AU639" s="15" t="s">
        <v>80</v>
      </c>
    </row>
    <row r="640" s="11" customFormat="1">
      <c r="B640" s="173"/>
      <c r="D640" s="170" t="s">
        <v>122</v>
      </c>
      <c r="E640" s="174" t="s">
        <v>1</v>
      </c>
      <c r="F640" s="175" t="s">
        <v>787</v>
      </c>
      <c r="H640" s="176">
        <v>126.869</v>
      </c>
      <c r="I640" s="177"/>
      <c r="L640" s="173"/>
      <c r="M640" s="178"/>
      <c r="N640" s="179"/>
      <c r="O640" s="179"/>
      <c r="P640" s="179"/>
      <c r="Q640" s="179"/>
      <c r="R640" s="179"/>
      <c r="S640" s="179"/>
      <c r="T640" s="180"/>
      <c r="AT640" s="174" t="s">
        <v>122</v>
      </c>
      <c r="AU640" s="174" t="s">
        <v>80</v>
      </c>
      <c r="AV640" s="11" t="s">
        <v>80</v>
      </c>
      <c r="AW640" s="11" t="s">
        <v>32</v>
      </c>
      <c r="AX640" s="11" t="s">
        <v>70</v>
      </c>
      <c r="AY640" s="174" t="s">
        <v>111</v>
      </c>
    </row>
    <row r="641" s="12" customFormat="1">
      <c r="B641" s="181"/>
      <c r="D641" s="170" t="s">
        <v>122</v>
      </c>
      <c r="E641" s="182" t="s">
        <v>1</v>
      </c>
      <c r="F641" s="183" t="s">
        <v>124</v>
      </c>
      <c r="H641" s="184">
        <v>126.869</v>
      </c>
      <c r="I641" s="185"/>
      <c r="L641" s="181"/>
      <c r="M641" s="186"/>
      <c r="N641" s="187"/>
      <c r="O641" s="187"/>
      <c r="P641" s="187"/>
      <c r="Q641" s="187"/>
      <c r="R641" s="187"/>
      <c r="S641" s="187"/>
      <c r="T641" s="188"/>
      <c r="AT641" s="182" t="s">
        <v>122</v>
      </c>
      <c r="AU641" s="182" t="s">
        <v>80</v>
      </c>
      <c r="AV641" s="12" t="s">
        <v>118</v>
      </c>
      <c r="AW641" s="12" t="s">
        <v>32</v>
      </c>
      <c r="AX641" s="12" t="s">
        <v>78</v>
      </c>
      <c r="AY641" s="182" t="s">
        <v>111</v>
      </c>
    </row>
    <row r="642" s="1" customFormat="1" ht="16.5" customHeight="1">
      <c r="B642" s="157"/>
      <c r="C642" s="158" t="s">
        <v>788</v>
      </c>
      <c r="D642" s="158" t="s">
        <v>113</v>
      </c>
      <c r="E642" s="159" t="s">
        <v>789</v>
      </c>
      <c r="F642" s="160" t="s">
        <v>790</v>
      </c>
      <c r="G642" s="161" t="s">
        <v>245</v>
      </c>
      <c r="H642" s="162">
        <v>1268.6900000000001</v>
      </c>
      <c r="I642" s="163"/>
      <c r="J642" s="164">
        <f>ROUND(I642*H642,2)</f>
        <v>0</v>
      </c>
      <c r="K642" s="160" t="s">
        <v>117</v>
      </c>
      <c r="L642" s="33"/>
      <c r="M642" s="165" t="s">
        <v>1</v>
      </c>
      <c r="N642" s="166" t="s">
        <v>41</v>
      </c>
      <c r="O642" s="63"/>
      <c r="P642" s="167">
        <f>O642*H642</f>
        <v>0</v>
      </c>
      <c r="Q642" s="167">
        <v>0</v>
      </c>
      <c r="R642" s="167">
        <f>Q642*H642</f>
        <v>0</v>
      </c>
      <c r="S642" s="167">
        <v>0</v>
      </c>
      <c r="T642" s="168">
        <f>S642*H642</f>
        <v>0</v>
      </c>
      <c r="AR642" s="15" t="s">
        <v>118</v>
      </c>
      <c r="AT642" s="15" t="s">
        <v>113</v>
      </c>
      <c r="AU642" s="15" t="s">
        <v>80</v>
      </c>
      <c r="AY642" s="15" t="s">
        <v>111</v>
      </c>
      <c r="BE642" s="169">
        <f>IF(N642="základní",J642,0)</f>
        <v>0</v>
      </c>
      <c r="BF642" s="169">
        <f>IF(N642="snížená",J642,0)</f>
        <v>0</v>
      </c>
      <c r="BG642" s="169">
        <f>IF(N642="zákl. přenesená",J642,0)</f>
        <v>0</v>
      </c>
      <c r="BH642" s="169">
        <f>IF(N642="sníž. přenesená",J642,0)</f>
        <v>0</v>
      </c>
      <c r="BI642" s="169">
        <f>IF(N642="nulová",J642,0)</f>
        <v>0</v>
      </c>
      <c r="BJ642" s="15" t="s">
        <v>78</v>
      </c>
      <c r="BK642" s="169">
        <f>ROUND(I642*H642,2)</f>
        <v>0</v>
      </c>
      <c r="BL642" s="15" t="s">
        <v>118</v>
      </c>
      <c r="BM642" s="15" t="s">
        <v>791</v>
      </c>
    </row>
    <row r="643" s="1" customFormat="1">
      <c r="B643" s="33"/>
      <c r="D643" s="170" t="s">
        <v>120</v>
      </c>
      <c r="F643" s="171" t="s">
        <v>792</v>
      </c>
      <c r="I643" s="103"/>
      <c r="L643" s="33"/>
      <c r="M643" s="172"/>
      <c r="N643" s="63"/>
      <c r="O643" s="63"/>
      <c r="P643" s="63"/>
      <c r="Q643" s="63"/>
      <c r="R643" s="63"/>
      <c r="S643" s="63"/>
      <c r="T643" s="64"/>
      <c r="AT643" s="15" t="s">
        <v>120</v>
      </c>
      <c r="AU643" s="15" t="s">
        <v>80</v>
      </c>
    </row>
    <row r="644" s="11" customFormat="1">
      <c r="B644" s="173"/>
      <c r="D644" s="170" t="s">
        <v>122</v>
      </c>
      <c r="E644" s="174" t="s">
        <v>1</v>
      </c>
      <c r="F644" s="175" t="s">
        <v>793</v>
      </c>
      <c r="H644" s="176">
        <v>1268.6900000000001</v>
      </c>
      <c r="I644" s="177"/>
      <c r="L644" s="173"/>
      <c r="M644" s="178"/>
      <c r="N644" s="179"/>
      <c r="O644" s="179"/>
      <c r="P644" s="179"/>
      <c r="Q644" s="179"/>
      <c r="R644" s="179"/>
      <c r="S644" s="179"/>
      <c r="T644" s="180"/>
      <c r="AT644" s="174" t="s">
        <v>122</v>
      </c>
      <c r="AU644" s="174" t="s">
        <v>80</v>
      </c>
      <c r="AV644" s="11" t="s">
        <v>80</v>
      </c>
      <c r="AW644" s="11" t="s">
        <v>32</v>
      </c>
      <c r="AX644" s="11" t="s">
        <v>70</v>
      </c>
      <c r="AY644" s="174" t="s">
        <v>111</v>
      </c>
    </row>
    <row r="645" s="12" customFormat="1">
      <c r="B645" s="181"/>
      <c r="D645" s="170" t="s">
        <v>122</v>
      </c>
      <c r="E645" s="182" t="s">
        <v>1</v>
      </c>
      <c r="F645" s="183" t="s">
        <v>124</v>
      </c>
      <c r="H645" s="184">
        <v>1268.6900000000001</v>
      </c>
      <c r="I645" s="185"/>
      <c r="L645" s="181"/>
      <c r="M645" s="186"/>
      <c r="N645" s="187"/>
      <c r="O645" s="187"/>
      <c r="P645" s="187"/>
      <c r="Q645" s="187"/>
      <c r="R645" s="187"/>
      <c r="S645" s="187"/>
      <c r="T645" s="188"/>
      <c r="AT645" s="182" t="s">
        <v>122</v>
      </c>
      <c r="AU645" s="182" t="s">
        <v>80</v>
      </c>
      <c r="AV645" s="12" t="s">
        <v>118</v>
      </c>
      <c r="AW645" s="12" t="s">
        <v>32</v>
      </c>
      <c r="AX645" s="12" t="s">
        <v>78</v>
      </c>
      <c r="AY645" s="182" t="s">
        <v>111</v>
      </c>
    </row>
    <row r="646" s="1" customFormat="1" ht="16.5" customHeight="1">
      <c r="B646" s="157"/>
      <c r="C646" s="158" t="s">
        <v>794</v>
      </c>
      <c r="D646" s="158" t="s">
        <v>113</v>
      </c>
      <c r="E646" s="159" t="s">
        <v>795</v>
      </c>
      <c r="F646" s="160" t="s">
        <v>796</v>
      </c>
      <c r="G646" s="161" t="s">
        <v>245</v>
      </c>
      <c r="H646" s="162">
        <v>126.869</v>
      </c>
      <c r="I646" s="163"/>
      <c r="J646" s="164">
        <f>ROUND(I646*H646,2)</f>
        <v>0</v>
      </c>
      <c r="K646" s="160" t="s">
        <v>117</v>
      </c>
      <c r="L646" s="33"/>
      <c r="M646" s="165" t="s">
        <v>1</v>
      </c>
      <c r="N646" s="166" t="s">
        <v>41</v>
      </c>
      <c r="O646" s="63"/>
      <c r="P646" s="167">
        <f>O646*H646</f>
        <v>0</v>
      </c>
      <c r="Q646" s="167">
        <v>0</v>
      </c>
      <c r="R646" s="167">
        <f>Q646*H646</f>
        <v>0</v>
      </c>
      <c r="S646" s="167">
        <v>0</v>
      </c>
      <c r="T646" s="168">
        <f>S646*H646</f>
        <v>0</v>
      </c>
      <c r="AR646" s="15" t="s">
        <v>118</v>
      </c>
      <c r="AT646" s="15" t="s">
        <v>113</v>
      </c>
      <c r="AU646" s="15" t="s">
        <v>80</v>
      </c>
      <c r="AY646" s="15" t="s">
        <v>111</v>
      </c>
      <c r="BE646" s="169">
        <f>IF(N646="základní",J646,0)</f>
        <v>0</v>
      </c>
      <c r="BF646" s="169">
        <f>IF(N646="snížená",J646,0)</f>
        <v>0</v>
      </c>
      <c r="BG646" s="169">
        <f>IF(N646="zákl. přenesená",J646,0)</f>
        <v>0</v>
      </c>
      <c r="BH646" s="169">
        <f>IF(N646="sníž. přenesená",J646,0)</f>
        <v>0</v>
      </c>
      <c r="BI646" s="169">
        <f>IF(N646="nulová",J646,0)</f>
        <v>0</v>
      </c>
      <c r="BJ646" s="15" t="s">
        <v>78</v>
      </c>
      <c r="BK646" s="169">
        <f>ROUND(I646*H646,2)</f>
        <v>0</v>
      </c>
      <c r="BL646" s="15" t="s">
        <v>118</v>
      </c>
      <c r="BM646" s="15" t="s">
        <v>797</v>
      </c>
    </row>
    <row r="647" s="1" customFormat="1">
      <c r="B647" s="33"/>
      <c r="D647" s="170" t="s">
        <v>120</v>
      </c>
      <c r="F647" s="171" t="s">
        <v>798</v>
      </c>
      <c r="I647" s="103"/>
      <c r="L647" s="33"/>
      <c r="M647" s="172"/>
      <c r="N647" s="63"/>
      <c r="O647" s="63"/>
      <c r="P647" s="63"/>
      <c r="Q647" s="63"/>
      <c r="R647" s="63"/>
      <c r="S647" s="63"/>
      <c r="T647" s="64"/>
      <c r="AT647" s="15" t="s">
        <v>120</v>
      </c>
      <c r="AU647" s="15" t="s">
        <v>80</v>
      </c>
    </row>
    <row r="648" s="11" customFormat="1">
      <c r="B648" s="173"/>
      <c r="D648" s="170" t="s">
        <v>122</v>
      </c>
      <c r="E648" s="174" t="s">
        <v>1</v>
      </c>
      <c r="F648" s="175" t="s">
        <v>787</v>
      </c>
      <c r="H648" s="176">
        <v>126.869</v>
      </c>
      <c r="I648" s="177"/>
      <c r="L648" s="173"/>
      <c r="M648" s="178"/>
      <c r="N648" s="179"/>
      <c r="O648" s="179"/>
      <c r="P648" s="179"/>
      <c r="Q648" s="179"/>
      <c r="R648" s="179"/>
      <c r="S648" s="179"/>
      <c r="T648" s="180"/>
      <c r="AT648" s="174" t="s">
        <v>122</v>
      </c>
      <c r="AU648" s="174" t="s">
        <v>80</v>
      </c>
      <c r="AV648" s="11" t="s">
        <v>80</v>
      </c>
      <c r="AW648" s="11" t="s">
        <v>32</v>
      </c>
      <c r="AX648" s="11" t="s">
        <v>70</v>
      </c>
      <c r="AY648" s="174" t="s">
        <v>111</v>
      </c>
    </row>
    <row r="649" s="12" customFormat="1">
      <c r="B649" s="181"/>
      <c r="D649" s="170" t="s">
        <v>122</v>
      </c>
      <c r="E649" s="182" t="s">
        <v>1</v>
      </c>
      <c r="F649" s="183" t="s">
        <v>124</v>
      </c>
      <c r="H649" s="184">
        <v>126.869</v>
      </c>
      <c r="I649" s="185"/>
      <c r="L649" s="181"/>
      <c r="M649" s="186"/>
      <c r="N649" s="187"/>
      <c r="O649" s="187"/>
      <c r="P649" s="187"/>
      <c r="Q649" s="187"/>
      <c r="R649" s="187"/>
      <c r="S649" s="187"/>
      <c r="T649" s="188"/>
      <c r="AT649" s="182" t="s">
        <v>122</v>
      </c>
      <c r="AU649" s="182" t="s">
        <v>80</v>
      </c>
      <c r="AV649" s="12" t="s">
        <v>118</v>
      </c>
      <c r="AW649" s="12" t="s">
        <v>32</v>
      </c>
      <c r="AX649" s="12" t="s">
        <v>78</v>
      </c>
      <c r="AY649" s="182" t="s">
        <v>111</v>
      </c>
    </row>
    <row r="650" s="1" customFormat="1" ht="16.5" customHeight="1">
      <c r="B650" s="157"/>
      <c r="C650" s="158" t="s">
        <v>799</v>
      </c>
      <c r="D650" s="158" t="s">
        <v>113</v>
      </c>
      <c r="E650" s="159" t="s">
        <v>800</v>
      </c>
      <c r="F650" s="160" t="s">
        <v>801</v>
      </c>
      <c r="G650" s="161" t="s">
        <v>245</v>
      </c>
      <c r="H650" s="162">
        <v>126.869</v>
      </c>
      <c r="I650" s="163"/>
      <c r="J650" s="164">
        <f>ROUND(I650*H650,2)</f>
        <v>0</v>
      </c>
      <c r="K650" s="160" t="s">
        <v>117</v>
      </c>
      <c r="L650" s="33"/>
      <c r="M650" s="165" t="s">
        <v>1</v>
      </c>
      <c r="N650" s="166" t="s">
        <v>41</v>
      </c>
      <c r="O650" s="63"/>
      <c r="P650" s="167">
        <f>O650*H650</f>
        <v>0</v>
      </c>
      <c r="Q650" s="167">
        <v>0</v>
      </c>
      <c r="R650" s="167">
        <f>Q650*H650</f>
        <v>0</v>
      </c>
      <c r="S650" s="167">
        <v>0</v>
      </c>
      <c r="T650" s="168">
        <f>S650*H650</f>
        <v>0</v>
      </c>
      <c r="AR650" s="15" t="s">
        <v>118</v>
      </c>
      <c r="AT650" s="15" t="s">
        <v>113</v>
      </c>
      <c r="AU650" s="15" t="s">
        <v>80</v>
      </c>
      <c r="AY650" s="15" t="s">
        <v>111</v>
      </c>
      <c r="BE650" s="169">
        <f>IF(N650="základní",J650,0)</f>
        <v>0</v>
      </c>
      <c r="BF650" s="169">
        <f>IF(N650="snížená",J650,0)</f>
        <v>0</v>
      </c>
      <c r="BG650" s="169">
        <f>IF(N650="zákl. přenesená",J650,0)</f>
        <v>0</v>
      </c>
      <c r="BH650" s="169">
        <f>IF(N650="sníž. přenesená",J650,0)</f>
        <v>0</v>
      </c>
      <c r="BI650" s="169">
        <f>IF(N650="nulová",J650,0)</f>
        <v>0</v>
      </c>
      <c r="BJ650" s="15" t="s">
        <v>78</v>
      </c>
      <c r="BK650" s="169">
        <f>ROUND(I650*H650,2)</f>
        <v>0</v>
      </c>
      <c r="BL650" s="15" t="s">
        <v>118</v>
      </c>
      <c r="BM650" s="15" t="s">
        <v>802</v>
      </c>
    </row>
    <row r="651" s="1" customFormat="1">
      <c r="B651" s="33"/>
      <c r="D651" s="170" t="s">
        <v>120</v>
      </c>
      <c r="F651" s="171" t="s">
        <v>803</v>
      </c>
      <c r="I651" s="103"/>
      <c r="L651" s="33"/>
      <c r="M651" s="172"/>
      <c r="N651" s="63"/>
      <c r="O651" s="63"/>
      <c r="P651" s="63"/>
      <c r="Q651" s="63"/>
      <c r="R651" s="63"/>
      <c r="S651" s="63"/>
      <c r="T651" s="64"/>
      <c r="AT651" s="15" t="s">
        <v>120</v>
      </c>
      <c r="AU651" s="15" t="s">
        <v>80</v>
      </c>
    </row>
    <row r="652" s="11" customFormat="1">
      <c r="B652" s="173"/>
      <c r="D652" s="170" t="s">
        <v>122</v>
      </c>
      <c r="E652" s="174" t="s">
        <v>1</v>
      </c>
      <c r="F652" s="175" t="s">
        <v>787</v>
      </c>
      <c r="H652" s="176">
        <v>126.869</v>
      </c>
      <c r="I652" s="177"/>
      <c r="L652" s="173"/>
      <c r="M652" s="178"/>
      <c r="N652" s="179"/>
      <c r="O652" s="179"/>
      <c r="P652" s="179"/>
      <c r="Q652" s="179"/>
      <c r="R652" s="179"/>
      <c r="S652" s="179"/>
      <c r="T652" s="180"/>
      <c r="AT652" s="174" t="s">
        <v>122</v>
      </c>
      <c r="AU652" s="174" t="s">
        <v>80</v>
      </c>
      <c r="AV652" s="11" t="s">
        <v>80</v>
      </c>
      <c r="AW652" s="11" t="s">
        <v>32</v>
      </c>
      <c r="AX652" s="11" t="s">
        <v>70</v>
      </c>
      <c r="AY652" s="174" t="s">
        <v>111</v>
      </c>
    </row>
    <row r="653" s="12" customFormat="1">
      <c r="B653" s="181"/>
      <c r="D653" s="170" t="s">
        <v>122</v>
      </c>
      <c r="E653" s="182" t="s">
        <v>1</v>
      </c>
      <c r="F653" s="183" t="s">
        <v>124</v>
      </c>
      <c r="H653" s="184">
        <v>126.869</v>
      </c>
      <c r="I653" s="185"/>
      <c r="L653" s="181"/>
      <c r="M653" s="186"/>
      <c r="N653" s="187"/>
      <c r="O653" s="187"/>
      <c r="P653" s="187"/>
      <c r="Q653" s="187"/>
      <c r="R653" s="187"/>
      <c r="S653" s="187"/>
      <c r="T653" s="188"/>
      <c r="AT653" s="182" t="s">
        <v>122</v>
      </c>
      <c r="AU653" s="182" t="s">
        <v>80</v>
      </c>
      <c r="AV653" s="12" t="s">
        <v>118</v>
      </c>
      <c r="AW653" s="12" t="s">
        <v>32</v>
      </c>
      <c r="AX653" s="12" t="s">
        <v>78</v>
      </c>
      <c r="AY653" s="182" t="s">
        <v>111</v>
      </c>
    </row>
    <row r="654" s="10" customFormat="1" ht="22.8" customHeight="1">
      <c r="B654" s="144"/>
      <c r="D654" s="145" t="s">
        <v>69</v>
      </c>
      <c r="E654" s="155" t="s">
        <v>804</v>
      </c>
      <c r="F654" s="155" t="s">
        <v>805</v>
      </c>
      <c r="I654" s="147"/>
      <c r="J654" s="156">
        <f>BK654</f>
        <v>0</v>
      </c>
      <c r="L654" s="144"/>
      <c r="M654" s="149"/>
      <c r="N654" s="150"/>
      <c r="O654" s="150"/>
      <c r="P654" s="151">
        <f>SUM(P655:P658)</f>
        <v>0</v>
      </c>
      <c r="Q654" s="150"/>
      <c r="R654" s="151">
        <f>SUM(R655:R658)</f>
        <v>0</v>
      </c>
      <c r="S654" s="150"/>
      <c r="T654" s="152">
        <f>SUM(T655:T658)</f>
        <v>0</v>
      </c>
      <c r="AR654" s="145" t="s">
        <v>78</v>
      </c>
      <c r="AT654" s="153" t="s">
        <v>69</v>
      </c>
      <c r="AU654" s="153" t="s">
        <v>78</v>
      </c>
      <c r="AY654" s="145" t="s">
        <v>111</v>
      </c>
      <c r="BK654" s="154">
        <f>SUM(BK655:BK658)</f>
        <v>0</v>
      </c>
    </row>
    <row r="655" s="1" customFormat="1" ht="16.5" customHeight="1">
      <c r="B655" s="157"/>
      <c r="C655" s="158" t="s">
        <v>806</v>
      </c>
      <c r="D655" s="158" t="s">
        <v>113</v>
      </c>
      <c r="E655" s="159" t="s">
        <v>807</v>
      </c>
      <c r="F655" s="160" t="s">
        <v>808</v>
      </c>
      <c r="G655" s="161" t="s">
        <v>245</v>
      </c>
      <c r="H655" s="162">
        <v>51.68</v>
      </c>
      <c r="I655" s="163"/>
      <c r="J655" s="164">
        <f>ROUND(I655*H655,2)</f>
        <v>0</v>
      </c>
      <c r="K655" s="160" t="s">
        <v>117</v>
      </c>
      <c r="L655" s="33"/>
      <c r="M655" s="165" t="s">
        <v>1</v>
      </c>
      <c r="N655" s="166" t="s">
        <v>41</v>
      </c>
      <c r="O655" s="63"/>
      <c r="P655" s="167">
        <f>O655*H655</f>
        <v>0</v>
      </c>
      <c r="Q655" s="167">
        <v>0</v>
      </c>
      <c r="R655" s="167">
        <f>Q655*H655</f>
        <v>0</v>
      </c>
      <c r="S655" s="167">
        <v>0</v>
      </c>
      <c r="T655" s="168">
        <f>S655*H655</f>
        <v>0</v>
      </c>
      <c r="AR655" s="15" t="s">
        <v>118</v>
      </c>
      <c r="AT655" s="15" t="s">
        <v>113</v>
      </c>
      <c r="AU655" s="15" t="s">
        <v>80</v>
      </c>
      <c r="AY655" s="15" t="s">
        <v>111</v>
      </c>
      <c r="BE655" s="169">
        <f>IF(N655="základní",J655,0)</f>
        <v>0</v>
      </c>
      <c r="BF655" s="169">
        <f>IF(N655="snížená",J655,0)</f>
        <v>0</v>
      </c>
      <c r="BG655" s="169">
        <f>IF(N655="zákl. přenesená",J655,0)</f>
        <v>0</v>
      </c>
      <c r="BH655" s="169">
        <f>IF(N655="sníž. přenesená",J655,0)</f>
        <v>0</v>
      </c>
      <c r="BI655" s="169">
        <f>IF(N655="nulová",J655,0)</f>
        <v>0</v>
      </c>
      <c r="BJ655" s="15" t="s">
        <v>78</v>
      </c>
      <c r="BK655" s="169">
        <f>ROUND(I655*H655,2)</f>
        <v>0</v>
      </c>
      <c r="BL655" s="15" t="s">
        <v>118</v>
      </c>
      <c r="BM655" s="15" t="s">
        <v>809</v>
      </c>
    </row>
    <row r="656" s="1" customFormat="1">
      <c r="B656" s="33"/>
      <c r="D656" s="170" t="s">
        <v>120</v>
      </c>
      <c r="F656" s="171" t="s">
        <v>810</v>
      </c>
      <c r="I656" s="103"/>
      <c r="L656" s="33"/>
      <c r="M656" s="172"/>
      <c r="N656" s="63"/>
      <c r="O656" s="63"/>
      <c r="P656" s="63"/>
      <c r="Q656" s="63"/>
      <c r="R656" s="63"/>
      <c r="S656" s="63"/>
      <c r="T656" s="64"/>
      <c r="AT656" s="15" t="s">
        <v>120</v>
      </c>
      <c r="AU656" s="15" t="s">
        <v>80</v>
      </c>
    </row>
    <row r="657" s="11" customFormat="1">
      <c r="B657" s="173"/>
      <c r="D657" s="170" t="s">
        <v>122</v>
      </c>
      <c r="E657" s="174" t="s">
        <v>1</v>
      </c>
      <c r="F657" s="175" t="s">
        <v>811</v>
      </c>
      <c r="H657" s="176">
        <v>51.68</v>
      </c>
      <c r="I657" s="177"/>
      <c r="L657" s="173"/>
      <c r="M657" s="178"/>
      <c r="N657" s="179"/>
      <c r="O657" s="179"/>
      <c r="P657" s="179"/>
      <c r="Q657" s="179"/>
      <c r="R657" s="179"/>
      <c r="S657" s="179"/>
      <c r="T657" s="180"/>
      <c r="AT657" s="174" t="s">
        <v>122</v>
      </c>
      <c r="AU657" s="174" t="s">
        <v>80</v>
      </c>
      <c r="AV657" s="11" t="s">
        <v>80</v>
      </c>
      <c r="AW657" s="11" t="s">
        <v>32</v>
      </c>
      <c r="AX657" s="11" t="s">
        <v>70</v>
      </c>
      <c r="AY657" s="174" t="s">
        <v>111</v>
      </c>
    </row>
    <row r="658" s="12" customFormat="1">
      <c r="B658" s="181"/>
      <c r="D658" s="170" t="s">
        <v>122</v>
      </c>
      <c r="E658" s="182" t="s">
        <v>1</v>
      </c>
      <c r="F658" s="183" t="s">
        <v>124</v>
      </c>
      <c r="H658" s="184">
        <v>51.68</v>
      </c>
      <c r="I658" s="185"/>
      <c r="L658" s="181"/>
      <c r="M658" s="199"/>
      <c r="N658" s="200"/>
      <c r="O658" s="200"/>
      <c r="P658" s="200"/>
      <c r="Q658" s="200"/>
      <c r="R658" s="200"/>
      <c r="S658" s="200"/>
      <c r="T658" s="201"/>
      <c r="AT658" s="182" t="s">
        <v>122</v>
      </c>
      <c r="AU658" s="182" t="s">
        <v>80</v>
      </c>
      <c r="AV658" s="12" t="s">
        <v>118</v>
      </c>
      <c r="AW658" s="12" t="s">
        <v>32</v>
      </c>
      <c r="AX658" s="12" t="s">
        <v>78</v>
      </c>
      <c r="AY658" s="182" t="s">
        <v>111</v>
      </c>
    </row>
    <row r="659" s="1" customFormat="1" ht="6.96" customHeight="1">
      <c r="B659" s="48"/>
      <c r="C659" s="49"/>
      <c r="D659" s="49"/>
      <c r="E659" s="49"/>
      <c r="F659" s="49"/>
      <c r="G659" s="49"/>
      <c r="H659" s="49"/>
      <c r="I659" s="119"/>
      <c r="J659" s="49"/>
      <c r="K659" s="49"/>
      <c r="L659" s="33"/>
    </row>
  </sheetData>
  <autoFilter ref="C85:K658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PC01-HP\pc01</dc:creator>
  <cp:lastModifiedBy>PC01-HP\pc01</cp:lastModifiedBy>
  <dcterms:created xsi:type="dcterms:W3CDTF">2019-04-23T12:31:42Z</dcterms:created>
  <dcterms:modified xsi:type="dcterms:W3CDTF">2019-04-23T12:31:43Z</dcterms:modified>
</cp:coreProperties>
</file>